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8640" activeTab="0"/>
  </bookViews>
  <sheets>
    <sheet name="Phu Luc 01" sheetId="1" r:id="rId1"/>
    <sheet name="Danh sách KH 2020 (ca nam 2020" sheetId="2" r:id="rId2"/>
    <sheet name="Danh sách KH 2020 (6 thang)" sheetId="3" r:id="rId3"/>
  </sheets>
  <definedNames>
    <definedName name="_xlnm.Print_Area" localSheetId="2">'Danh sách KH 2020 (6 thang)'!$A$1:$F$85</definedName>
    <definedName name="_xlnm.Print_Area" localSheetId="1">'Danh sách KH 2020 (ca nam 2020'!$A$1:$F$77</definedName>
    <definedName name="_xlnm.Print_Area" localSheetId="0">'Phu Luc 01'!$A$1:$I$167</definedName>
    <definedName name="_xlnm.Print_Titles" localSheetId="2">'Danh sách KH 2020 (6 thang)'!$6:$6</definedName>
    <definedName name="_xlnm.Print_Titles" localSheetId="1">'Danh sách KH 2020 (ca nam 2020'!$6:$6</definedName>
    <definedName name="_xlnm.Print_Titles" localSheetId="0">'Phu Luc 01'!$8:$10</definedName>
  </definedNames>
  <calcPr fullCalcOnLoad="1"/>
</workbook>
</file>

<file path=xl/comments1.xml><?xml version="1.0" encoding="utf-8"?>
<comments xmlns="http://schemas.openxmlformats.org/spreadsheetml/2006/main">
  <authors>
    <author>Tong Dinh Phuc</author>
    <author>Admin</author>
  </authors>
  <commentList>
    <comment ref="CB24" authorId="0">
      <text>
        <r>
          <rPr>
            <b/>
            <sz val="10"/>
            <rFont val="Tahoma"/>
            <family val="0"/>
          </rPr>
          <t xml:space="preserve">Tong Dinh VP sở :30; CC:10; TT UD: 30
</t>
        </r>
      </text>
    </comment>
    <comment ref="DA53" authorId="1">
      <text>
        <r>
          <rPr>
            <b/>
            <sz val="8"/>
            <rFont val="Tahoma"/>
            <family val="0"/>
          </rPr>
          <t>Admin:</t>
        </r>
        <r>
          <rPr>
            <sz val="8"/>
            <rFont val="Tahoma"/>
            <family val="0"/>
          </rPr>
          <t xml:space="preserve">
03 ô tô
02 xe máy</t>
        </r>
      </text>
    </comment>
  </commentList>
</comments>
</file>

<file path=xl/sharedStrings.xml><?xml version="1.0" encoding="utf-8"?>
<sst xmlns="http://schemas.openxmlformats.org/spreadsheetml/2006/main" count="1261" uniqueCount="527">
  <si>
    <t>STT</t>
  </si>
  <si>
    <t>Nội dung</t>
  </si>
  <si>
    <t>Ghi chú</t>
  </si>
  <si>
    <t>1.1</t>
  </si>
  <si>
    <t>I</t>
  </si>
  <si>
    <t>II</t>
  </si>
  <si>
    <t>1.2</t>
  </si>
  <si>
    <t>1.3</t>
  </si>
  <si>
    <t>1.4</t>
  </si>
  <si>
    <t>- Thực hiện đấu thầu, chào hàng cạnh tranh…</t>
  </si>
  <si>
    <t>3.1</t>
  </si>
  <si>
    <t>3.2</t>
  </si>
  <si>
    <t>2.1</t>
  </si>
  <si>
    <t>2.2</t>
  </si>
  <si>
    <t>Số lượng các tài sản khác được thanh lý, sắp xếp, điều chuyển, thu hồi</t>
  </si>
  <si>
    <t>Lập, thẩm định, phê duyệt, phân bổ dự toán NSNN</t>
  </si>
  <si>
    <t>2.3</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</si>
  <si>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</si>
  <si>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</si>
  <si>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</si>
  <si>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</si>
  <si>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</si>
  <si>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</si>
  <si>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</si>
  <si>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</si>
  <si>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</si>
  <si>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</si>
  <si>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</si>
  <si>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</si>
  <si>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nghiên cứu khoa học, công nghệ</t>
  </si>
  <si>
    <t>Sử dụng và thanh quyết toán NSNN</t>
  </si>
  <si>
    <t>Số lượng dự án chưa cần thiết đã cắt giảm</t>
  </si>
  <si>
    <t>- Thẩm định, phê duyệt dự án, tổng dự toán</t>
  </si>
  <si>
    <t>- Thẩm tra, phê duyệt quyết toán</t>
  </si>
  <si>
    <t>- Thực hiện đầu tư, thi công</t>
  </si>
  <si>
    <t>III</t>
  </si>
  <si>
    <t>Nhà công vụ</t>
  </si>
  <si>
    <t>IV</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</si>
  <si>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</si>
  <si>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</si>
  <si>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</si>
  <si>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</si>
  <si>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Số lượng vụ việc vi phạm trong quản lý, khai thác, sử dụng tài nguyên</t>
  </si>
  <si>
    <t>Các dự án tái chế, tái sử dụng tài nguyên, sử dụng năng lượng tái tạo được</t>
  </si>
  <si>
    <t>Số tiền tiết kiệm được</t>
  </si>
  <si>
    <t>V</t>
  </si>
  <si>
    <t>Số tiền xử lý vi phạm thu được</t>
  </si>
  <si>
    <t>VI</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</si>
  <si>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</si>
  <si>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</si>
  <si>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</si>
  <si>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</si>
  <si>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</si>
  <si>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</si>
  <si>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</si>
  <si>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</si>
  <si>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</si>
  <si>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</si>
  <si>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</si>
  <si>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</si>
  <si>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</si>
  <si>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</si>
  <si>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</si>
  <si>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</si>
  <si>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</si>
  <si>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</si>
  <si>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</si>
  <si>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</si>
  <si>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</si>
  <si>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</si>
  <si>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</si>
  <si>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</si>
  <si>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3.3</t>
  </si>
  <si>
    <t>Tài sản khác</t>
  </si>
  <si>
    <t>Số lượng</t>
  </si>
  <si>
    <t>Số lượng dự án mới hoàn thành đưa vào sử dụng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</si>
  <si>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</si>
  <si>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</si>
  <si>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</si>
  <si>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</si>
  <si>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</si>
  <si>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3.4</t>
  </si>
  <si>
    <t>3.5</t>
  </si>
  <si>
    <t>4.1</t>
  </si>
  <si>
    <t>4.2</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</si>
  <si>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</si>
  <si>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</si>
  <si>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</si>
  <si>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</si>
  <si>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</si>
  <si>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 xml:space="preserve">Sử dụng, quyết toán NSNN lãng phí, sai chế độ </t>
  </si>
  <si>
    <t>Tổng số cơ quan, tổ chức sử dụng NSNN</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</si>
  <si>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</si>
  <si>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</si>
  <si>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</si>
  <si>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</si>
  <si>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</si>
  <si>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</si>
  <si>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</si>
  <si>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</si>
  <si>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</si>
  <si>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</si>
  <si>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</si>
  <si>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</si>
  <si>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Vốn chủ sở hữu</t>
  </si>
  <si>
    <t>Số đầu năm</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</si>
  <si>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</si>
  <si>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</si>
  <si>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</si>
  <si>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</si>
  <si>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</si>
  <si>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</si>
  <si>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</si>
  <si>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</si>
  <si>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</si>
  <si>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</si>
  <si>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</si>
  <si>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</si>
  <si>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</si>
  <si>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</si>
  <si>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</si>
  <si>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</si>
  <si>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</si>
  <si>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</si>
  <si>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</si>
  <si>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</si>
  <si>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</si>
  <si>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Số tiền chậm giải ngân, quyết toán so với thời hạn được duyệt</t>
  </si>
  <si>
    <t>Số tiền xử lý vi phạm về quản lý, sử dụng nhà công vụ</t>
  </si>
  <si>
    <t xml:space="preserve">Hộ gia đình thực hiện nếp sống văn hoá, THTK, CLP </t>
  </si>
  <si>
    <t>Các vụ việc gây lãng phí được phát hiện</t>
  </si>
  <si>
    <t>Vụ</t>
  </si>
  <si>
    <t>Lượt hộ</t>
  </si>
  <si>
    <t>Tiết kiệm chi quản lý hành chính, gồm:</t>
  </si>
  <si>
    <t>a</t>
  </si>
  <si>
    <t>b</t>
  </si>
  <si>
    <t>Kinh phí tiết kiệm được, gồm:</t>
  </si>
  <si>
    <t>Số tiền sửa chữa, mua mới phương tiện đi lại đã chi</t>
  </si>
  <si>
    <t>Số kinh phí tiết kiệm được, gồm:</t>
  </si>
  <si>
    <t>2.6</t>
  </si>
  <si>
    <t xml:space="preserve">Chi phí tiết giảm đã thực hiện </t>
  </si>
  <si>
    <t>Trong mua sắm, sử dụng phương tiện đi lại và phương tiện, thiết bị làm việc của cơ quan, tổ chức trong khu vực nhà nước</t>
  </si>
  <si>
    <t>Trong đầu tư xây dựng</t>
  </si>
  <si>
    <t>Trong đầu tư xây dựng; quản lý, sử dụng trụ sở làm việc, nhà ở công vụ và công trình phúc lợi công cộng</t>
  </si>
  <si>
    <t>3.6</t>
  </si>
  <si>
    <t>Trong tổ chức bộ máy, quản lý, sử dụng lao động và thời gian lao động trong khu vực nhà nước</t>
  </si>
  <si>
    <t>Số lượng vụ việc vi phạm trong quản lý, sử dụng lao động, thời gian lao động</t>
  </si>
  <si>
    <t>Trong lập, thẩm định, phê duyệt dự toán, quyết toán, quản lý, sử dụng kinh phí ngân sách nhà nước (NSNN)</t>
  </si>
  <si>
    <t>Trong quản lý, sử dụng vốn và tài sản nhà nước tại doanh nghiệp</t>
  </si>
  <si>
    <t>Chi phí tiết giảm đã đăng ký</t>
  </si>
  <si>
    <t>Tiết kiệm kinh phí giáo dục và đào tạo</t>
  </si>
  <si>
    <t>2.7</t>
  </si>
  <si>
    <t>Tiết kiệm kinh phí y tế</t>
  </si>
  <si>
    <t>Trong việc ban hành, thực hiện định mức,  tiêu chuẩn, chế độ</t>
  </si>
  <si>
    <t>Trong quản lý, khai thác, sử dụng tài nguyên thiên nhiên</t>
  </si>
  <si>
    <t>VIII</t>
  </si>
  <si>
    <t>IX</t>
  </si>
  <si>
    <t>Kết quả công tác thanh tra, kiểm tra, giám sát, kiểm toán về THTK, CLP</t>
  </si>
  <si>
    <t>Tổng số cuộc thanh tra, kiểm tra về THTK, CLP đã triển khai thực hiện</t>
  </si>
  <si>
    <t>Tổng số cuộc thanh tra, kiểm tra về THTK, CLP đã hoàn thành</t>
  </si>
  <si>
    <t>Số cơ quan, tổ chức, đơn vị được thanh tra, kiểm ra về THTK, CLP</t>
  </si>
  <si>
    <t>Số cơ quan, tổ chức, đơn vị có lãng phí, vi phạm về THTK, CLP được phát hiện</t>
  </si>
  <si>
    <t>Tổng giá trị tiền, tài sản bị lãng phí, sử dụng sai chế độ phát hiện được qua thanh tra, kiểm tra, giám sát</t>
  </si>
  <si>
    <t>Tổng giá trị tiền, tài sản lãng phí, vi phạm đã xử lý, thu hồi</t>
  </si>
  <si>
    <t>THTK, CLP trong hoạt động sản xuất, kinh doanh và tiêu dùng của nhân dân</t>
  </si>
  <si>
    <t>Tiết kiệm kinh phí Chương trình mục tiêu Quốc gia</t>
  </si>
  <si>
    <t>Sử dụng các nguồn kinh phí được cấp từ NSNN</t>
  </si>
  <si>
    <t>Văn bản</t>
  </si>
  <si>
    <t>Cuộc</t>
  </si>
  <si>
    <t>Triệu đồng</t>
  </si>
  <si>
    <t>Đơn vị</t>
  </si>
  <si>
    <t>Chiếc</t>
  </si>
  <si>
    <t>Tài sản</t>
  </si>
  <si>
    <t>Dự án</t>
  </si>
  <si>
    <t>m²</t>
  </si>
  <si>
    <t>Cơ quan/tổ chức/đơn vị</t>
  </si>
  <si>
    <t>Lít</t>
  </si>
  <si>
    <t>KHỐI TỈNH</t>
  </si>
  <si>
    <t>Ban dân tộc</t>
  </si>
  <si>
    <t>Ban Quản lý khu công nghiệp</t>
  </si>
  <si>
    <t>Cty TNHH MTV Đầu tư PT Đại Thành</t>
  </si>
  <si>
    <t>Đài Phát thanh - Truyền hình tỉnh</t>
  </si>
  <si>
    <t>Hội Chữ thập đỏ</t>
  </si>
  <si>
    <t>Cty TNHH MTV KTCT Thủy Lợi Đắk Nông</t>
  </si>
  <si>
    <t>Hội Cựu  thanh niên xung phong</t>
  </si>
  <si>
    <t>Hội Cựu chiến binh</t>
  </si>
  <si>
    <t>Cty TNHH MTV LN Đắk N'Tao</t>
  </si>
  <si>
    <t>Hội Đông y tỉnh</t>
  </si>
  <si>
    <t>Cty TNHH MTV LN Đắk Wil</t>
  </si>
  <si>
    <t>Hội Hữu nghị Việt Nam - Cămpuchia</t>
  </si>
  <si>
    <t>Cty TNHH MTV LN Đức Hòa</t>
  </si>
  <si>
    <t>Hội Khuyến học</t>
  </si>
  <si>
    <t>Cty TNHH MTV LN Nam Tây Nguyên</t>
  </si>
  <si>
    <t>Hội Liên hiệp phụ nữ</t>
  </si>
  <si>
    <t>Hội Nạn nhân chất độc da cam</t>
  </si>
  <si>
    <t>Cty TNHH MTV LN Quảng Sơn</t>
  </si>
  <si>
    <t>Hội Người cao tuổi</t>
  </si>
  <si>
    <t>Hội Nông dân</t>
  </si>
  <si>
    <t>Hội Văn học nghệ thuật</t>
  </si>
  <si>
    <t>Liên hiệp các hội khoa học kỹ thuật</t>
  </si>
  <si>
    <t>Sở  Lao động Thương binh và Xã hội</t>
  </si>
  <si>
    <t>Sở Công thương</t>
  </si>
  <si>
    <t>Cty TNHH MTV Xổ số kiến thiết tỉnh ĐN</t>
  </si>
  <si>
    <t>Sở Giáo dục và Đào tạo</t>
  </si>
  <si>
    <t>Quỹ Đầu tư và phát triển Đăk Nông</t>
  </si>
  <si>
    <t>Sở Giao thông - vận tải</t>
  </si>
  <si>
    <t>Sở Kế hoạch và Đầu tư</t>
  </si>
  <si>
    <t>KHỐI HUYỆN</t>
  </si>
  <si>
    <t>Sở Khoa học và Công nghệ</t>
  </si>
  <si>
    <t>Ủy ban nhân dân huyện Cư Jut</t>
  </si>
  <si>
    <t>Ủy ban nhân dân huyện Đắk Glong</t>
  </si>
  <si>
    <t>Sở Nội vụ</t>
  </si>
  <si>
    <t>Ủy ban nhân dân huyện Đắk Lấp</t>
  </si>
  <si>
    <t>Sở Nông nghiệp &amp; Phát triển nông thôn</t>
  </si>
  <si>
    <t>Ủy ban nhân dân huyện Đắk Mil</t>
  </si>
  <si>
    <t>Sở Tài chính</t>
  </si>
  <si>
    <t>Ủy ban nhân dân huyện Đắk Song</t>
  </si>
  <si>
    <t>Sở Tài nguyên và Môi trường</t>
  </si>
  <si>
    <t>Ủy ban nhân dân huyện Krông Nô</t>
  </si>
  <si>
    <t>Sở Thông tin - Truyền thông</t>
  </si>
  <si>
    <t>Ủy ban nhân dân huyện Tuy Đức</t>
  </si>
  <si>
    <t>Sở Tư pháp</t>
  </si>
  <si>
    <t>Sở Văn hóa Thể thao &amp; Du lịch</t>
  </si>
  <si>
    <t>Sở Xây dựng</t>
  </si>
  <si>
    <t>Văn phòng Tỉnh Ủy</t>
  </si>
  <si>
    <t>Sở Y tế</t>
  </si>
  <si>
    <t>Công an tỉnh</t>
  </si>
  <si>
    <t>BCH quân sự tỉnh</t>
  </si>
  <si>
    <t>Thanh tra tỉnh</t>
  </si>
  <si>
    <t xml:space="preserve">BCH bộ đội biên phòng </t>
  </si>
  <si>
    <t>Tỉnh Đoàn Đắk Nông</t>
  </si>
  <si>
    <t>Trường Chính trị</t>
  </si>
  <si>
    <t xml:space="preserve">Ngân hàng Chính sách xã hội tỉnh </t>
  </si>
  <si>
    <t>Ủy ban Mặt trận tổ quốc tỉnh</t>
  </si>
  <si>
    <t>Kho bạc Nhà nước tỉnh</t>
  </si>
  <si>
    <t>Văn phòng Đoàn đại biểu quốc hội và HĐND</t>
  </si>
  <si>
    <t>Cục Thuế tỉnh</t>
  </si>
  <si>
    <t>Văn phòng UBND tỉnh</t>
  </si>
  <si>
    <t>A</t>
  </si>
  <si>
    <t>B</t>
  </si>
  <si>
    <t>C</t>
  </si>
  <si>
    <t>Ban Dân tộc</t>
  </si>
  <si>
    <t>Ban Quản lý Khu công nghiệp</t>
  </si>
  <si>
    <t>Đài Phát thanh - Truyền hình</t>
  </si>
  <si>
    <t>Hội chữ thập đỏ</t>
  </si>
  <si>
    <t>Hội cựu chiến binh</t>
  </si>
  <si>
    <t>Hội hữu nghị VN-CPC</t>
  </si>
  <si>
    <t>Hội nạn nhân chất độc da cam</t>
  </si>
  <si>
    <t>Hội người cao tuổi</t>
  </si>
  <si>
    <t>Liên minh các hội KHKT</t>
  </si>
  <si>
    <t>Liên minh Hợp tác xã</t>
  </si>
  <si>
    <t>Sở LĐTB - XH</t>
  </si>
  <si>
    <t>Sở Giáo dục - Đào tạo</t>
  </si>
  <si>
    <t>Sở Giao thông - Vận tải</t>
  </si>
  <si>
    <t>Sở Nông nghiệp và PTNT</t>
  </si>
  <si>
    <t>Sở Thông tin và truyền thông</t>
  </si>
  <si>
    <t>Sở Văn hóa TT&amp;DL</t>
  </si>
  <si>
    <t>Sở xây dựng</t>
  </si>
  <si>
    <t>Trung tâm xúc tiến Đầu tư - SKH</t>
  </si>
  <si>
    <t>UB Mặt trận Tổ quốc tỉnh</t>
  </si>
  <si>
    <t>Văn phòng Đoàn đại biểu QH và HĐND</t>
  </si>
  <si>
    <t>UBND huyện Cư Jút</t>
  </si>
  <si>
    <t>UBND huyện Đắk G long</t>
  </si>
  <si>
    <t>UBND huyện Đắk Lấp</t>
  </si>
  <si>
    <t>UBND huyện Đắk Song</t>
  </si>
  <si>
    <t>UBND huyện Krông Nô</t>
  </si>
  <si>
    <t>UBND huyện Tuy Đức</t>
  </si>
  <si>
    <t>Văn phòng Tỉnh ủy</t>
  </si>
  <si>
    <t>BCH bộ đội biên phòng</t>
  </si>
  <si>
    <t>TỔNG CỘNG</t>
  </si>
  <si>
    <t>BQLDA ĐTXD các công trình NN và PTNT</t>
  </si>
  <si>
    <t>BQLDA ĐTXD các công trình giao thông</t>
  </si>
  <si>
    <t>Ban an toàn giao thông</t>
  </si>
  <si>
    <t>Ban An toàn giao thông</t>
  </si>
  <si>
    <t>Cty Phát triển hạ tầng KCN Tâm thắng</t>
  </si>
  <si>
    <t>BQLDA ĐTXD các công trình Dân dụng và CN</t>
  </si>
  <si>
    <t>Cty TNHH MTV QLSCXD cầu đường bộ ĐN</t>
  </si>
  <si>
    <t>5.1</t>
  </si>
  <si>
    <t>5.2</t>
  </si>
  <si>
    <t>Tổng giá trị tiền bị lãng phí, sử dụng sai chế độ phát hiện được qua thanh tra, kiểm tra, giám sát</t>
  </si>
  <si>
    <t>Diện tích đất rừng bị lãng phí, sử dụng sai chế độ phát hiện được qua thanh tra, kiểm tra, giám sát</t>
  </si>
  <si>
    <t>Ha</t>
  </si>
  <si>
    <t xml:space="preserve">triệu đồng </t>
  </si>
  <si>
    <t>6.1</t>
  </si>
  <si>
    <t>6.2</t>
  </si>
  <si>
    <t>BQL Rừng phòng hộ Đắk Măng</t>
  </si>
  <si>
    <t>Đơn 
vị tính</t>
  </si>
  <si>
    <t>Số văn bản quy định về định mức, tiêu chuẩn, chế độ mới được ban hành</t>
  </si>
  <si>
    <t>Số văn bản quy định về định mức, tiêu chuẩn, chế độ sửa đổi, bổ sung.</t>
  </si>
  <si>
    <t>Số cuộc kiểm tra việc thực hiện các quy định về định mức, tiêu chuẩn, chế độ</t>
  </si>
  <si>
    <t>Số vụ vi phạm các quy định về định mức, tiêu chuẩn, chế độ đã được phát hiện và xử lý</t>
  </si>
  <si>
    <t>Tổng giá trị các vi phạm về định mức, tiêu chuẩn, chế độ được kiến nghị thu hồi và bồi thường (nếu là ngoại tệ, tài sản thì quy đổi thành tiền Việt Nam đồng)</t>
  </si>
  <si>
    <t>Số lượng phương tiện tăng thêm trong kỳ (mua mới, điều chuyển)</t>
  </si>
  <si>
    <t>UBND huyện Đắk Mil</t>
  </si>
  <si>
    <t>Phương tiện đi lại (ô tô, mô tô, xe gắn máy)</t>
  </si>
  <si>
    <t>- Các nội dung khác</t>
  </si>
  <si>
    <t>Ủy ban kiểm tra tỉnh Ủy</t>
  </si>
  <si>
    <t>Ban tổ chức tỉnh</t>
  </si>
  <si>
    <t>E</t>
  </si>
  <si>
    <t>F</t>
  </si>
  <si>
    <t>K</t>
  </si>
  <si>
    <t>Số lượng người bị xử lý do gây lãng phí hoặc vi phạm pháp luật về THTK, CLP</t>
  </si>
  <si>
    <t>Xử lý hành chính, kỷ luật</t>
  </si>
  <si>
    <t>Xử lý hình sự</t>
  </si>
  <si>
    <t>người</t>
  </si>
  <si>
    <t>vụ việc</t>
  </si>
  <si>
    <t>Công ty TNHH MTV ĐTPT Đại Thành</t>
  </si>
  <si>
    <t>Công ty  Cà phê Đức Lập</t>
  </si>
  <si>
    <t>Qũy đầu tư phát triển</t>
  </si>
  <si>
    <t>Công ty TNHH MTV LN Nam Tây Nguyên</t>
  </si>
  <si>
    <t>Công ty TNHH MTV XSKT</t>
  </si>
  <si>
    <t>Cty PTHT KCN Tâm Thắng</t>
  </si>
  <si>
    <t>Phụ lục  số: 02</t>
  </si>
  <si>
    <t>So sánh</t>
  </si>
  <si>
    <t>Năm trước</t>
  </si>
  <si>
    <t>Kế hoạch</t>
  </si>
  <si>
    <t>Các nội dung khác (tăng thu, tiết kiệm chi)</t>
  </si>
  <si>
    <t>Số tiền tiết kiệm xác định trên cơ sở dự toán được duyệt, mức khoán chi được duyệt</t>
  </si>
  <si>
    <t>Tiết kiệm so với dự toán, định mức, tiêu chuẩn hoặc mức khoán chi được duyệt</t>
  </si>
  <si>
    <t>Tiết kiệm được so với dự toán duyệt, được giảm giá thầu, giảm từ được duyệt quyết toán dự án hoàn thành</t>
  </si>
  <si>
    <t>Công ty TNHH MTV Lâm nghiệp Quảng Sơn</t>
  </si>
  <si>
    <t>Báo Đăk Nông</t>
  </si>
  <si>
    <t>Khu bảo tồn thiên nhiên Nam Nung</t>
  </si>
  <si>
    <t>Số tiền vi phạm đã phát hiện (kiến nghị thu hồi nộp NSNN)</t>
  </si>
  <si>
    <t>Cty TNHH MTV Nâm Nung</t>
  </si>
  <si>
    <t>(Kèm theo Báo cáo số……../STC-TTra  ngày ……tháng 10 năm 2019 của Sở Tài chính tỉnh Đắk Nông)</t>
  </si>
  <si>
    <t>Báo Đắk Nông</t>
  </si>
  <si>
    <t xml:space="preserve">Công ty TNHH MTV KTTL Đắk Nông </t>
  </si>
  <si>
    <t>Công ty TNHH MTV LN Đắk Wil</t>
  </si>
  <si>
    <t>Cty TNHH MTVĐắk N'Tao</t>
  </si>
  <si>
    <t>Cty CP quản lý sửa chữa đường bộ Đắk Nông</t>
  </si>
  <si>
    <t>(Kèm theo Báo cáo số ……./STC-TTr  ngày …. tháng 5 năm 2020 của Sở Tài chính tỉnh Đăk Nông)</t>
  </si>
  <si>
    <t>Chương trình, 
Kế hoạch
 năm 2020</t>
  </si>
  <si>
    <t>Số văn bản của các đơn vị báo cáo năm 2020 
(Trước ngày 18/10/2020)</t>
  </si>
  <si>
    <t>300/BC-BQLKCN ngày 12/5/2020</t>
  </si>
  <si>
    <t>243/BC-BQL ngày 15/5/2020</t>
  </si>
  <si>
    <t>80/BC-BQL ngày 15/5/2020</t>
  </si>
  <si>
    <t>50/BC-ATGT ngày 15/5/2020</t>
  </si>
  <si>
    <t>382/BC-CCKL ngày 15/5/2020</t>
  </si>
  <si>
    <t>68/BC-PTTH ngày 18/5/2020</t>
  </si>
  <si>
    <t>22/BC-HCTĐ ngày 18/5/2020</t>
  </si>
  <si>
    <t>200-BC/CCB ngày 25/3/2020</t>
  </si>
  <si>
    <t>47/BC-HKH ngày 12/5/2020</t>
  </si>
  <si>
    <t>445/BC-BTV ngày 28/4/2020</t>
  </si>
  <si>
    <t>43/BC-HDC ngày 15/5/2020</t>
  </si>
  <si>
    <t>138/BC-VHNT ngày 15/5/2020</t>
  </si>
  <si>
    <t>52/BC-LHH ngày 15/5/2020</t>
  </si>
  <si>
    <t>133/BC-LMHTX ngày …/5/2020</t>
  </si>
  <si>
    <t>1010/BC-SLĐTBXH ngày 19/5/2020</t>
  </si>
  <si>
    <t>157/BC-SCT ngày 19/5/2020</t>
  </si>
  <si>
    <t>216/BC-SGD ĐT ngày 18/5/2020</t>
  </si>
  <si>
    <t>80/BC-SKHCN ngày 14/5/2020</t>
  </si>
  <si>
    <t>233/BC-SNN ngày 15/5/2020</t>
  </si>
  <si>
    <t>104/BC-STP ngày 19/5/2020</t>
  </si>
  <si>
    <t>107/BC-SVHTTDL ngày 18/5/2020</t>
  </si>
  <si>
    <t>814/BC-SXD ngày 15/5/2020</t>
  </si>
  <si>
    <t>85/BC-TTr ngày 13/5/2020</t>
  </si>
  <si>
    <t>19-BC/TCT ngày 12/5/2020</t>
  </si>
  <si>
    <t>101/BC-MTTQ-BTT ngày 14/5/2020</t>
  </si>
  <si>
    <t>37/BC-VP ngày 18/5/2020</t>
  </si>
  <si>
    <t>195/BC-CQUBKT TT ngày 12/5/2020</t>
  </si>
  <si>
    <t>948-BC/BTC ngày 14/5/2020</t>
  </si>
  <si>
    <t>153/BC-UBND ngày 12/5/2020</t>
  </si>
  <si>
    <t>225/BC-UBND ngày 14/5/2020</t>
  </si>
  <si>
    <t>218/BC-UBND ngày 18/5/2020</t>
  </si>
  <si>
    <t>207/BC-UBND ngày 15/5/2020</t>
  </si>
  <si>
    <t>58/BC-KTTL ngày 15/5/2020</t>
  </si>
  <si>
    <t>136/BC-CT ngày 27/4/2020</t>
  </si>
  <si>
    <t>21/BC-CT ngày 13/5/2020</t>
  </si>
  <si>
    <t>183/Bc-Cty ngày 18/5/2020</t>
  </si>
  <si>
    <t>Ban QLR PH Nam Cát Tiên huyện Đăk R'lấp</t>
  </si>
  <si>
    <t>Cty TNHH MTV Nam Nung</t>
  </si>
  <si>
    <t>834/BC-BCH ngày 12/5/2020</t>
  </si>
  <si>
    <t>294/BC-KBĐN ngày 14/5/2020</t>
  </si>
  <si>
    <t>1039/BC-CT ngày 15/5/2020</t>
  </si>
  <si>
    <t>130/CTr-BQLKCN 04/3/2020</t>
  </si>
  <si>
    <t>06/QĐ-CCKL ngày 08/01/2020</t>
  </si>
  <si>
    <t>619/KH-LĐTBXH ngày 01/4/2020</t>
  </si>
  <si>
    <t>01/CTr-SGDĐT ngày 28/02/2020</t>
  </si>
  <si>
    <t>31/QĐ-SNN ngày 06/02/2020</t>
  </si>
  <si>
    <t>348/CTr-SXD ngày 10/3/2020</t>
  </si>
  <si>
    <t>01/CTr-STP ngày 15/3/2020</t>
  </si>
  <si>
    <t>50/QĐ-KTTL ngày 26/02/2020</t>
  </si>
  <si>
    <t>137/QĐ-KBĐN ngày 04/5/2020</t>
  </si>
  <si>
    <t>02/CTr-QĐTPT ngày 04/3/2020</t>
  </si>
  <si>
    <t>55/KH-CAT-PH10 ngày 16/3/2020</t>
  </si>
  <si>
    <t>01/CTr-CTĐH ngày 11/3/2020</t>
  </si>
  <si>
    <t>Kết quả 
của năm 2019</t>
  </si>
  <si>
    <t>Kế hoạch 
của năm 2020</t>
  </si>
  <si>
    <t>Kết quả của
 năm 2019</t>
  </si>
  <si>
    <t>Số thực hiện 
năm 2020</t>
  </si>
  <si>
    <t>55.882,5 trđ, sai phạm về rừng 1.134,5 ha; đất 305,1m2</t>
  </si>
  <si>
    <t>Chuyển cơ quan cảnh sát điều tra 04 vụ việc</t>
  </si>
  <si>
    <t>254/QĐ-UBND ngày 16/3/2020</t>
  </si>
  <si>
    <t>29/CTr-UBND ngày 25/02/2020</t>
  </si>
  <si>
    <t>566/QĐ-UBND ngày 02/3/2020</t>
  </si>
  <si>
    <t>186/QĐ-UBND ngày 04/02/2020</t>
  </si>
  <si>
    <t>46/BC-CT ngày 16/5/2020</t>
  </si>
  <si>
    <t>32/BC-CTĐH ngày 15/5/2020</t>
  </si>
  <si>
    <t>2273/CTr-BTL ngày 31/5/2019</t>
  </si>
  <si>
    <t>Không có phụ lục số 02</t>
  </si>
  <si>
    <t>1488/QĐ-TCT ngày 29/8/2017</t>
  </si>
  <si>
    <t>15/KH-VHNT ngày 28/02/2020</t>
  </si>
  <si>
    <t>06-CTr/CQUBKTTU ngày 18/02/2019</t>
  </si>
  <si>
    <t>Không báo cáo</t>
  </si>
  <si>
    <t>Số văn bản của các đơn vị báo cáo 06 tháng đầu năm 2020
(báo cáo Trước ngày 18/5/2020)</t>
  </si>
  <si>
    <t>(Kèm theo Báo cáo số ……./BC-UBND  ngày …. tháng 5 năm 2020 của Ủy ban nhân dân tỉnh Đăk Nông)</t>
  </si>
  <si>
    <t>331/BC-BDT ngày 20/5/2020</t>
  </si>
  <si>
    <t>Báo cáo chậm</t>
  </si>
  <si>
    <t>113/BC-SNV ngày 21/5/2020</t>
  </si>
  <si>
    <t>152/BC-STNMT ngày 20/5/2020</t>
  </si>
  <si>
    <t>707 BC/TNTN-TCXDD ngày 20/5/2020</t>
  </si>
  <si>
    <t>427/Bc-VPUBND ngày 20/5/2020</t>
  </si>
  <si>
    <t>182/BC-UBND ngày 21/5/2020</t>
  </si>
  <si>
    <t>PHỤ LỤC SỐ 01</t>
  </si>
  <si>
    <t>BÁO CÁO KẾT QUẢ CHƯƠNG TRÌNH THỰC HÀNH TIẾT KIỆM, CHỐNG LÃNG PHÍ</t>
  </si>
  <si>
    <t xml:space="preserve">     DANH SÁCH CÁC CƠ QUAN, ĐƠN VỊ  </t>
  </si>
  <si>
    <t>Liên minh hợp tác xã</t>
  </si>
  <si>
    <t>Chi cục Kiểm lâm tỉnh</t>
  </si>
  <si>
    <t>KHỐI DOANH NGHIỆP NHÀ NƯỚC</t>
  </si>
  <si>
    <t>DANH SÁCH CÁC CƠ QUAN, ĐƠN VỊ TRÊN ĐỊA BÀN TỈNH ĐẮK NÔNG
 XÂY DỰNG, BÁO CÁO VỀ CHƯƠNG TRÌNH THỰC HÀNH TIẾT KIỆM, CHỐNG LÃNG PHÍ 
KỲ BÁO CÁO: 06 THÁNG ĐẦU NĂM 2020</t>
  </si>
  <si>
    <t>289/BC-UBND ngày 15/5/2020</t>
  </si>
  <si>
    <t>Nhận báo cáo ngày 25/5/2020, báo cáo chậm</t>
  </si>
  <si>
    <t>9611-BC/VPTU ngày 20/5/2020</t>
  </si>
  <si>
    <t>272/BC-UBND ngày 15/5/2020</t>
  </si>
  <si>
    <t>Ủy ban nhân dân thành phố Gia Nghĩa</t>
  </si>
  <si>
    <t>919/BC-SGTVT ngày 25/5/2020</t>
  </si>
  <si>
    <t>Nhận báo cáo ngày 25/5/2020, báo cáo chậm; Không có phụ lục số 02</t>
  </si>
  <si>
    <t>59/CV-GCS&amp;TCDN ngày 20/5/2020 và 67/CV-ĐT ngày 19/5/2020; 58/CV-QLNS ngày 22/5/2020</t>
  </si>
  <si>
    <t>(Kèm theo Báo cáo số            /BC-UBND  ngày       tháng 10 năm 2020 của Ủy ban nhân dân tỉnh tỉnh Đắk Nông)</t>
  </si>
  <si>
    <t>(Kèm theo Báo cáo số ……./BC-UBND  ngày …. tháng 10 năm 2020 của Ủy ban nhân dân tỉnh Đăk Nông)</t>
  </si>
  <si>
    <t>DANH SÁCH CÁC CƠ QUAN, ĐƠN VỊ TRÊN ĐỊA BÀN TỈNH ĐẮK NÔNG
 XÂY DỰNG, BÁO CÁO VỀ CHƯƠNG TRÌNH THỰC HÀNH TIẾT KIỆM, CHỐNG LÃNG PHÍ 
KỲ BÁO CÁO: CẢ NĂM 2020 (Số liệu báo cáo đến 30/9/2020 và ước thực hiện đến hết 31/12/2020)</t>
  </si>
  <si>
    <t>KỲ BÁO CÁO: Cả năm 2020 (Số liệu báo cáo đến 30/9/2020 và ước thực hiện đến ngày 31/12/2020)</t>
  </si>
  <si>
    <t>680/BC-BDT ngày 28/9/2020</t>
  </si>
  <si>
    <t>761/BC-BQLKCN ngày 30/9/2020</t>
  </si>
  <si>
    <t xml:space="preserve">BQLDA Giao thông, dân dụng, công nghiệp </t>
  </si>
  <si>
    <t>351a/BC-BQL ngày 09/10/2020</t>
  </si>
  <si>
    <t>189/BC-BQL ngày 30/9/2020</t>
  </si>
  <si>
    <t>161/BC-ATGT ngày 06/10/2020</t>
  </si>
  <si>
    <t>978/BC-CCKL ngày 07/10/2020</t>
  </si>
  <si>
    <t>191/BC-PTTH ngày 07/10/2020</t>
  </si>
  <si>
    <t>49/BC-HCTĐ ngày 12/10/2020</t>
  </si>
  <si>
    <t>255-BC/CCB ngày 30/9/2020</t>
  </si>
  <si>
    <t>36/CV-HHN ngày 01/10/2020</t>
  </si>
  <si>
    <t>Không có chương trình THTK, CLP</t>
  </si>
  <si>
    <t>118/BC-HKH ngày 07/10/2020</t>
  </si>
  <si>
    <t>Không gửi báo cáo</t>
  </si>
  <si>
    <t>102/BC-HDC ngày 01/10/2020</t>
  </si>
  <si>
    <t>63-BC/BĐN ngày 07/10/2020</t>
  </si>
  <si>
    <t>272-BC/HNDT ngày 16/10/2020</t>
  </si>
  <si>
    <t>148/BC-LHH ngày 12/10/2020</t>
  </si>
  <si>
    <t>357/BC-LMHTX ngày 08/10/2020</t>
  </si>
  <si>
    <t>2221/BC-SLĐTBXH ngày 07/10/2020</t>
  </si>
  <si>
    <t>324/BC-SCT ngày 08/10/2020</t>
  </si>
  <si>
    <t>529/BC-SGD ĐT ngày 07/10/2020</t>
  </si>
  <si>
    <t>2080/BC-SGTVT ngày 08/10/2020</t>
  </si>
  <si>
    <t>209/BC-SKHCN ngày 07/10/2020</t>
  </si>
  <si>
    <t>588/BC-SNN ngày 06/10/2020</t>
  </si>
  <si>
    <t>131/CV-ĐT ngày 12/10/2020; 128/CV-QLNS ngày 16/10/2020</t>
  </si>
  <si>
    <t>324/BC-STNMT ngày 08/10/2020</t>
  </si>
  <si>
    <t>171/BC-STTTT ngày 08/10/2020</t>
  </si>
  <si>
    <t>245/BC-STP ngày 08/10/2020</t>
  </si>
  <si>
    <t>1818/BC-SXD ngày 08/10/2020</t>
  </si>
  <si>
    <t>2244/SYT-KHTC ngày 13/10/2020</t>
  </si>
  <si>
    <t>229/BC-TTr ngày 02/10/2020</t>
  </si>
  <si>
    <t>476 BC/TNTN-TCXDD ngày 05/10/2020</t>
  </si>
  <si>
    <t>146/BC-MTTQ-BTT ngày 09/10/2020</t>
  </si>
  <si>
    <t>10498-BC/VPTU ngày 08/10/2020</t>
  </si>
  <si>
    <t>CÁC ĐƠN VỊ KHÁC (có sử dụng NSĐP)</t>
  </si>
  <si>
    <t xml:space="preserve"> - Chi cục Kiểm lâm tỉnh</t>
  </si>
  <si>
    <t xml:space="preserve"> - Ban quản lý rừng phòng hộ Thác Mơ</t>
  </si>
  <si>
    <t>67/BC- BQL ngày 06/10/2020</t>
  </si>
  <si>
    <t>369/BC-UBND ngày 08/10/2020</t>
  </si>
  <si>
    <t>434/BC-UBND ngày 08/10/2020</t>
  </si>
  <si>
    <t>423/BC-UBND ngày 13/10/2020</t>
  </si>
  <si>
    <t>522/BC-UBND ngày 08/10/2020</t>
  </si>
  <si>
    <t>515/BC-UBND ngày 13/10/2020</t>
  </si>
  <si>
    <t>…./BC-UBND ngày …/…./2020</t>
  </si>
  <si>
    <t>Nhận mail 8g35 ngày 12/10/2020, báo cáo chậm</t>
  </si>
  <si>
    <t>32/BC-CT ngày 05/10/2020</t>
  </si>
  <si>
    <t>Cty Cà phê Đức Lập</t>
  </si>
  <si>
    <t>76/BC-CT ngày 06/10/2020</t>
  </si>
  <si>
    <t>141/BC-KTTL ngày 06/10/2020</t>
  </si>
  <si>
    <t>98/BC-CT ngày 07/10/2020</t>
  </si>
  <si>
    <t>315/BC-CT ngày 06/10/2020</t>
  </si>
  <si>
    <t>81/BC-CT ngày 07/10/2020</t>
  </si>
  <si>
    <t>gửi mail</t>
  </si>
  <si>
    <t>…/BC-CT ngày …/9/2021</t>
  </si>
  <si>
    <t>152/BC-ĐBĐN ngày 07/10/2020</t>
  </si>
  <si>
    <t>38/BC-CT ngày 05/10/2020</t>
  </si>
  <si>
    <t>44/BC-QĐTPT ngày 07/10/2020</t>
  </si>
  <si>
    <t>370/BC-Cty ngày 29/9/2020</t>
  </si>
  <si>
    <t>984/BC-CAT-PH10 ngày 07/10/2020</t>
  </si>
  <si>
    <t>2895/BC-BCH ngày 08/10/2020</t>
  </si>
  <si>
    <t>1700/BC-BCH ngày 06/10/2020</t>
  </si>
  <si>
    <t>613/BC-KBĐN ngày 07/10/2020</t>
  </si>
  <si>
    <t>2373/BC-CT ngày 06/10/2020</t>
  </si>
  <si>
    <t>Ban Quản lý dự án GT. DD, CN</t>
  </si>
  <si>
    <t>1.176.480/1.360.727</t>
  </si>
  <si>
    <t>1.160 tổ chức và cá nhân</t>
  </si>
  <si>
    <t>565 tổ chức và 2.745 cá nhân</t>
  </si>
  <si>
    <t>219 tổ chức, cá nhân</t>
  </si>
  <si>
    <t>630 tổ chức, cá nhân</t>
  </si>
  <si>
    <t>11 tập thể, 54 cá nhân</t>
  </si>
  <si>
    <t>Kiểm điểm 108 tổ chức, 233 cá nhân</t>
  </si>
  <si>
    <t>Chuyển cơ quan cảnh sát điều tra 10 vụ việc</t>
  </si>
  <si>
    <t>sai phạm các dạng về kinh tế với tổng số tiền là 68.658,12 triệu đồng</t>
  </si>
  <si>
    <t>UBND TP Gia Nghĩa</t>
  </si>
  <si>
    <t>BCH Quân sự tỉnh</t>
  </si>
  <si>
    <t>Kho bạc nhà nước</t>
  </si>
  <si>
    <t>913/BC-VPUBND ngày 16/10/2020</t>
  </si>
  <si>
    <t>Nhận báo cáo 9g28 ngày 20/10/2020; Báo cáo chậm</t>
  </si>
  <si>
    <t>Nhận báo cáo ngày 15/10/2020; Báo cáo chậm</t>
  </si>
  <si>
    <t>Nhận báo cáo ngày 09/10/2020; Báo cáo chậm</t>
  </si>
  <si>
    <t>Nhận báo cáo ngày 14/10/2020; Báo cáo chậm</t>
  </si>
  <si>
    <t>Không có phụ lục số 02; Nhận báo cáo ngày 12/10/2020; Báo cáo chậm</t>
  </si>
  <si>
    <t>Nhận báo cáo ngày 12/10/2020; Báo cáo chậm</t>
  </si>
  <si>
    <t>Nhận báo cáo ngày 13/10/2020; Báo cáo chậm</t>
  </si>
  <si>
    <t>Kết quả
 năm 2020</t>
  </si>
  <si>
    <t>282/BC-SVHTTDL ngày 20/10/2020</t>
  </si>
  <si>
    <t>Nhận báo cáo lúc 14g 52 ngày 20/10/2020; Báo cáo chậm</t>
  </si>
  <si>
    <t>478/BC-UBND ngày 19/10/2020</t>
  </si>
  <si>
    <t>……/SKH-VP ngày …/…./2020</t>
  </si>
  <si>
    <t>Số văn bản của các đơn vị báo cáo
 cả năm 2020
(báo cáo trước ngày 08/10/2020)</t>
  </si>
  <si>
    <t>251/BC-SNV ngày 06/10/2020</t>
  </si>
  <si>
    <t>Nhận báo cáo lúc 14g 29 ngày 21/10/2020; Báo cáo chậm</t>
  </si>
  <si>
    <t xml:space="preserve">Nhận mail 9g30 ngày 21/10/2020; Báo cáo chậm;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</si>
</sst>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 _₫_-;\-* #,##0.0\ _₫_-;_-* &quot;-&quot;??\ _₫_-;_-@_-"/>
    <numFmt numFmtId="177" formatCode="_-* #,##0\ _₫_-;\-* #,##0\ _₫_-;_-* &quot;-&quot;??\ _₫_-;_-@_-"/>
    <numFmt numFmtId="178" formatCode="0.0"/>
    <numFmt numFmtId="179" formatCode="_(* #,##0_);_(* \(#,##0\);_(* &quot;-&quot;??_);_(@_)"/>
    <numFmt numFmtId="180" formatCode="#,##0.0"/>
    <numFmt numFmtId="181" formatCode="_-* #,##0.000\ _₫_-;\-* #,##0.000\ _₫_-;_-* &quot;-&quot;??\ _₫_-;_-@_-"/>
    <numFmt numFmtId="182" formatCode="#,##0.000"/>
    <numFmt numFmtId="183" formatCode="0.000"/>
    <numFmt numFmtId="184" formatCode="0.00000"/>
    <numFmt numFmtId="185" formatCode="0.0000"/>
    <numFmt numFmtId="186" formatCode="_(* #,##0.0_);_(* \(#,##0.0\);_(* &quot;-&quot;??_);_(@_)"/>
  </numFmts>
  <fonts count="45">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1"/>
      <name val="Times New Roman"/>
      <family val="1"/>
    </font>
    <font>
      <b/>
      <sz val="14"/>
      <name val="Times New Roman"/>
      <family val="1"/>
    </font>
    <font>
      <sz val="10"/>
      <name val="Times New Roman"/>
      <family val="1"/>
    </font>
    <font>
      <b/>
      <sz val="13"/>
      <name val="Times New Roman"/>
      <family val="1"/>
    </font>
    <font>
      <i/>
      <sz val="14"/>
      <name val="Times New Roman"/>
      <family val="1"/>
    </font>
    <font>
      <sz val="12"/>
      <name val="Times New Roman"/>
      <family val="1"/>
    </font>
    <font>
      <b/>
      <sz val="12"/>
      <name val="Times New Roman"/>
      <family val="1"/>
    </font>
    <font>
      <i/>
      <sz val="12"/>
      <name val="Times New Roman"/>
      <family val="1"/>
    </font>
    <font>
      <b/>
      <sz val="10"/>
      <name val="Times New Roman"/>
      <family val="1"/>
    </font>
    <font>
      <b/>
      <sz val="10"/>
      <name val="Tahoma"/>
      <family val="0"/>
    </font>
    <font>
      <sz val="13"/>
      <name val="Times New Roman"/>
      <family val="1"/>
    </font>
    <font>
      <b/>
      <u val="single"/>
      <sz val="13"/>
      <name val="Times New Roman"/>
      <family val="1"/>
    </font>
    <font>
      <b/>
      <i/>
      <sz val="12"/>
      <name val="Times New Roman"/>
      <family val="1"/>
    </font>
    <font>
      <b/>
      <i/>
      <sz val="13"/>
      <name val="Times New Roman"/>
      <family val="1"/>
    </font>
    <font>
      <sz val="8"/>
      <name val="Tahoma"/>
      <family val="0"/>
    </font>
    <font>
      <b/>
      <sz val="8"/>
      <name val="Tahoma"/>
      <family val="0"/>
    </font>
    <font>
      <sz val="14"/>
      <name val="Times New Roman"/>
      <family val="1"/>
    </font>
    <font>
      <sz val="9"/>
      <name val="Times New Roman"/>
      <family val="1"/>
    </font>
    <font>
      <sz val="8"/>
      <name val="Times New Roman"/>
      <family val="1"/>
    </font>
    <font>
      <b/>
      <sz val="8"/>
      <name val="Times New Roman"/>
      <family val="1"/>
    </font>
    <font>
      <sz val="12"/>
      <color indexed="8"/>
      <name val="Times New Roman"/>
      <family val="1"/>
    </font>
    <font>
      <b/>
      <sz val="16"/>
      <name val="Times New Roman"/>
      <family val="1"/>
    </font>
    <font>
      <u val="single"/>
      <sz val="10"/>
      <color indexed="20"/>
      <name val="Arial"/>
      <family val="2"/>
    </font>
    <font>
      <u val="single"/>
      <sz val="10"/>
      <color indexed="12"/>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thin"/>
      <bottom style="thin"/>
    </border>
    <border>
      <left style="thin"/>
      <right style="thin"/>
      <top>
        <color indexed="63"/>
      </top>
      <bottom style="dotted"/>
    </border>
    <border>
      <left style="thin"/>
      <right style="thin"/>
      <top style="hair"/>
      <bottom style="hair"/>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dotted"/>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1" borderId="2" applyNumberForma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03">
    <xf numFmtId="0" fontId="0" fillId="0" borderId="0" xfId="0" applyAlignment="1">
      <alignment/>
    </xf>
    <xf numFmtId="0" fontId="25" fillId="0" borderId="0" xfId="0" applyFont="1" applyAlignment="1">
      <alignment vertical="center"/>
    </xf>
    <xf numFmtId="0" fontId="25" fillId="0" borderId="0" xfId="0" applyFont="1" applyFill="1" applyAlignment="1">
      <alignment vertical="center"/>
    </xf>
    <xf numFmtId="0" fontId="19" fillId="0" borderId="0" xfId="0" applyFont="1" applyFill="1" applyAlignment="1">
      <alignment vertical="center"/>
    </xf>
    <xf numFmtId="3" fontId="20" fillId="0" borderId="10" xfId="0" applyNumberFormat="1" applyFont="1" applyFill="1" applyBorder="1" applyAlignment="1">
      <alignment horizontal="center" vertical="center" wrapText="1"/>
    </xf>
    <xf numFmtId="3" fontId="19" fillId="0" borderId="0" xfId="0" applyNumberFormat="1" applyFont="1" applyFill="1" applyAlignment="1">
      <alignment vertical="center"/>
    </xf>
    <xf numFmtId="0" fontId="23" fillId="0" borderId="0" xfId="0" applyFont="1" applyFill="1" applyAlignment="1">
      <alignment vertical="center"/>
    </xf>
    <xf numFmtId="0" fontId="27" fillId="0" borderId="0" xfId="0" applyFont="1" applyFill="1" applyAlignment="1">
      <alignment vertical="center"/>
    </xf>
    <xf numFmtId="0" fontId="30" fillId="0" borderId="0" xfId="0" applyFont="1" applyFill="1" applyAlignment="1">
      <alignment vertical="center"/>
    </xf>
    <xf numFmtId="179" fontId="26" fillId="0" borderId="10" xfId="41" applyNumberFormat="1"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justify" vertical="center"/>
    </xf>
    <xf numFmtId="0" fontId="26" fillId="0" borderId="11" xfId="0" applyFont="1" applyBorder="1" applyAlignment="1">
      <alignment horizontal="center" vertical="center"/>
    </xf>
    <xf numFmtId="0" fontId="23" fillId="0" borderId="12" xfId="0" applyFont="1" applyFill="1" applyBorder="1" applyAlignment="1">
      <alignment vertical="center"/>
    </xf>
    <xf numFmtId="0" fontId="25" fillId="0" borderId="13" xfId="0" applyFont="1" applyFill="1" applyBorder="1" applyAlignment="1">
      <alignment vertical="center"/>
    </xf>
    <xf numFmtId="0" fontId="23" fillId="0" borderId="13" xfId="0" applyFont="1" applyFill="1" applyBorder="1" applyAlignment="1">
      <alignment vertical="center"/>
    </xf>
    <xf numFmtId="0" fontId="27" fillId="0" borderId="13" xfId="0" applyFont="1" applyFill="1" applyBorder="1" applyAlignment="1">
      <alignment vertical="center"/>
    </xf>
    <xf numFmtId="0" fontId="30" fillId="0" borderId="13" xfId="0" applyFont="1" applyFill="1" applyBorder="1" applyAlignment="1">
      <alignment vertical="center"/>
    </xf>
    <xf numFmtId="0" fontId="23" fillId="0" borderId="12" xfId="0" applyFont="1" applyFill="1" applyBorder="1" applyAlignment="1">
      <alignment horizontal="center" vertical="center" wrapText="1"/>
    </xf>
    <xf numFmtId="177" fontId="23" fillId="0" borderId="12" xfId="41" applyNumberFormat="1" applyFont="1" applyFill="1" applyBorder="1" applyAlignment="1">
      <alignment horizontal="justify" vertical="center" wrapText="1"/>
    </xf>
    <xf numFmtId="177" fontId="23" fillId="0" borderId="12" xfId="41" applyNumberFormat="1" applyFont="1" applyFill="1" applyBorder="1" applyAlignment="1">
      <alignment horizontal="left" vertical="center" wrapText="1"/>
    </xf>
    <xf numFmtId="3" fontId="23" fillId="0" borderId="12" xfId="0" applyNumberFormat="1" applyFont="1" applyFill="1" applyBorder="1" applyAlignment="1">
      <alignment horizontal="right" vertical="center" wrapText="1"/>
    </xf>
    <xf numFmtId="3" fontId="23" fillId="0" borderId="12" xfId="0" applyNumberFormat="1" applyFont="1" applyFill="1" applyBorder="1" applyAlignment="1">
      <alignment vertical="center"/>
    </xf>
    <xf numFmtId="0" fontId="25" fillId="0" borderId="13" xfId="0" applyFont="1" applyFill="1" applyBorder="1" applyAlignment="1">
      <alignment horizontal="center" vertical="center" wrapText="1"/>
    </xf>
    <xf numFmtId="177" fontId="25" fillId="0" borderId="13" xfId="41" applyNumberFormat="1" applyFont="1" applyFill="1" applyBorder="1" applyAlignment="1">
      <alignment horizontal="justify" vertical="center" wrapText="1"/>
    </xf>
    <xf numFmtId="177" fontId="25" fillId="0" borderId="13" xfId="41" applyNumberFormat="1" applyFont="1" applyFill="1" applyBorder="1" applyAlignment="1">
      <alignment horizontal="center" vertical="center" wrapText="1"/>
    </xf>
    <xf numFmtId="3" fontId="25" fillId="0" borderId="13" xfId="41" applyNumberFormat="1" applyFont="1" applyFill="1" applyBorder="1" applyAlignment="1">
      <alignment horizontal="right" vertical="center" wrapText="1"/>
    </xf>
    <xf numFmtId="3" fontId="25" fillId="0" borderId="13" xfId="0" applyNumberFormat="1" applyFont="1" applyFill="1" applyBorder="1" applyAlignment="1">
      <alignment vertical="center"/>
    </xf>
    <xf numFmtId="0" fontId="23" fillId="0" borderId="13" xfId="0" applyFont="1" applyFill="1" applyBorder="1" applyAlignment="1">
      <alignment horizontal="center" vertical="center" wrapText="1"/>
    </xf>
    <xf numFmtId="177" fontId="23" fillId="0" borderId="13" xfId="41" applyNumberFormat="1" applyFont="1" applyFill="1" applyBorder="1" applyAlignment="1">
      <alignment horizontal="justify" vertical="center" wrapText="1"/>
    </xf>
    <xf numFmtId="177" fontId="23" fillId="0" borderId="13" xfId="41" applyNumberFormat="1" applyFont="1" applyFill="1" applyBorder="1" applyAlignment="1">
      <alignment horizontal="left" vertical="center" wrapText="1"/>
    </xf>
    <xf numFmtId="3" fontId="23" fillId="0" borderId="13" xfId="41" applyNumberFormat="1" applyFont="1" applyFill="1" applyBorder="1" applyAlignment="1">
      <alignment horizontal="right" vertical="center" wrapText="1"/>
    </xf>
    <xf numFmtId="182" fontId="23" fillId="0" borderId="13" xfId="41" applyNumberFormat="1" applyFont="1" applyFill="1" applyBorder="1" applyAlignment="1">
      <alignment horizontal="right" vertical="center" wrapText="1"/>
    </xf>
    <xf numFmtId="177" fontId="30" fillId="0" borderId="13" xfId="41" applyNumberFormat="1" applyFont="1" applyFill="1" applyBorder="1" applyAlignment="1">
      <alignment horizontal="center" vertical="center" wrapText="1"/>
    </xf>
    <xf numFmtId="182" fontId="25" fillId="0" borderId="13" xfId="0" applyNumberFormat="1" applyFont="1" applyFill="1" applyBorder="1" applyAlignment="1">
      <alignment vertical="center"/>
    </xf>
    <xf numFmtId="4" fontId="25" fillId="0" borderId="13" xfId="0" applyNumberFormat="1" applyFont="1" applyFill="1" applyBorder="1" applyAlignment="1">
      <alignment vertical="center"/>
    </xf>
    <xf numFmtId="177" fontId="31" fillId="0" borderId="13" xfId="41" applyNumberFormat="1" applyFont="1" applyFill="1" applyBorder="1" applyAlignment="1">
      <alignment horizontal="center" vertical="center" wrapText="1"/>
    </xf>
    <xf numFmtId="3" fontId="23" fillId="0" borderId="13" xfId="0" applyNumberFormat="1" applyFont="1" applyFill="1" applyBorder="1" applyAlignment="1">
      <alignment vertical="center"/>
    </xf>
    <xf numFmtId="182" fontId="23" fillId="0" borderId="13" xfId="0" applyNumberFormat="1" applyFont="1" applyFill="1" applyBorder="1" applyAlignment="1">
      <alignment vertical="center"/>
    </xf>
    <xf numFmtId="180" fontId="23" fillId="0" borderId="13" xfId="0" applyNumberFormat="1" applyFont="1" applyFill="1" applyBorder="1" applyAlignment="1">
      <alignment vertical="center"/>
    </xf>
    <xf numFmtId="0" fontId="27" fillId="0" borderId="13" xfId="0" applyFont="1" applyFill="1" applyBorder="1" applyAlignment="1">
      <alignment horizontal="center" vertical="center" wrapText="1"/>
    </xf>
    <xf numFmtId="177" fontId="27" fillId="0" borderId="13" xfId="41" applyNumberFormat="1" applyFont="1" applyFill="1" applyBorder="1" applyAlignment="1">
      <alignment horizontal="justify" vertical="center" wrapText="1"/>
    </xf>
    <xf numFmtId="177" fontId="27" fillId="0" borderId="13" xfId="41" applyNumberFormat="1" applyFont="1" applyFill="1" applyBorder="1" applyAlignment="1">
      <alignment horizontal="center" vertical="center" wrapText="1"/>
    </xf>
    <xf numFmtId="3" fontId="20" fillId="0" borderId="13" xfId="0" applyNumberFormat="1" applyFont="1" applyFill="1" applyBorder="1" applyAlignment="1">
      <alignment vertical="center" wrapText="1"/>
    </xf>
    <xf numFmtId="3" fontId="25" fillId="0" borderId="13" xfId="0" applyNumberFormat="1" applyFont="1" applyFill="1" applyBorder="1" applyAlignment="1">
      <alignment vertical="center" wrapText="1"/>
    </xf>
    <xf numFmtId="4" fontId="25" fillId="0" borderId="13" xfId="0" applyNumberFormat="1" applyFont="1" applyFill="1" applyBorder="1" applyAlignment="1">
      <alignment horizontal="right" vertical="center" wrapText="1"/>
    </xf>
    <xf numFmtId="3" fontId="27" fillId="0" borderId="13" xfId="0" applyNumberFormat="1" applyFont="1" applyFill="1" applyBorder="1" applyAlignment="1">
      <alignment vertical="center"/>
    </xf>
    <xf numFmtId="182" fontId="27" fillId="0" borderId="13" xfId="0" applyNumberFormat="1" applyFont="1" applyFill="1" applyBorder="1" applyAlignment="1">
      <alignment vertical="center"/>
    </xf>
    <xf numFmtId="0" fontId="20" fillId="0" borderId="13" xfId="0" applyFont="1" applyFill="1" applyBorder="1" applyAlignment="1">
      <alignment horizontal="center" vertical="center" wrapText="1"/>
    </xf>
    <xf numFmtId="3" fontId="20" fillId="0" borderId="13" xfId="41" applyNumberFormat="1" applyFont="1" applyFill="1" applyBorder="1" applyAlignment="1">
      <alignment horizontal="right" vertical="center" wrapText="1"/>
    </xf>
    <xf numFmtId="177" fontId="23" fillId="0" borderId="13" xfId="41" applyNumberFormat="1" applyFont="1" applyFill="1" applyBorder="1" applyAlignment="1">
      <alignment horizontal="center" vertical="center" wrapText="1"/>
    </xf>
    <xf numFmtId="177" fontId="25" fillId="0" borderId="13" xfId="41" applyNumberFormat="1" applyFont="1" applyFill="1" applyBorder="1" applyAlignment="1">
      <alignment horizontal="center" vertical="center"/>
    </xf>
    <xf numFmtId="177" fontId="27" fillId="0" borderId="13" xfId="41" applyNumberFormat="1" applyFont="1" applyFill="1" applyBorder="1" applyAlignment="1" quotePrefix="1">
      <alignment horizontal="justify" vertical="center" wrapText="1"/>
    </xf>
    <xf numFmtId="177" fontId="27" fillId="0" borderId="13" xfId="41" applyNumberFormat="1" applyFont="1" applyFill="1" applyBorder="1" applyAlignment="1">
      <alignment vertical="center"/>
    </xf>
    <xf numFmtId="0" fontId="26" fillId="0" borderId="13" xfId="0" applyFont="1" applyFill="1" applyBorder="1" applyAlignment="1">
      <alignment horizontal="center" vertical="center" wrapText="1"/>
    </xf>
    <xf numFmtId="177" fontId="23" fillId="0" borderId="13" xfId="41" applyNumberFormat="1" applyFont="1" applyFill="1" applyBorder="1" applyAlignment="1">
      <alignment vertical="center"/>
    </xf>
    <xf numFmtId="177" fontId="25" fillId="0" borderId="13" xfId="41" applyNumberFormat="1" applyFont="1" applyFill="1" applyBorder="1" applyAlignment="1">
      <alignment horizontal="justify" vertical="center"/>
    </xf>
    <xf numFmtId="3" fontId="25" fillId="0" borderId="13" xfId="0" applyNumberFormat="1" applyFont="1" applyFill="1" applyBorder="1" applyAlignment="1">
      <alignment horizontal="right" vertical="center" wrapText="1"/>
    </xf>
    <xf numFmtId="0" fontId="32" fillId="0" borderId="13" xfId="0" applyFont="1" applyFill="1" applyBorder="1" applyAlignment="1">
      <alignment horizontal="center" vertical="center" wrapText="1"/>
    </xf>
    <xf numFmtId="177" fontId="30" fillId="0" borderId="13" xfId="41" applyNumberFormat="1" applyFont="1" applyFill="1" applyBorder="1" applyAlignment="1">
      <alignment vertical="center" wrapText="1"/>
    </xf>
    <xf numFmtId="0" fontId="30" fillId="0" borderId="13" xfId="0" applyFont="1" applyFill="1" applyBorder="1" applyAlignment="1">
      <alignment horizontal="center" vertical="center" wrapText="1"/>
    </xf>
    <xf numFmtId="177" fontId="30" fillId="0" borderId="13" xfId="41" applyNumberFormat="1" applyFont="1" applyFill="1" applyBorder="1" applyAlignment="1">
      <alignment horizontal="justify" vertical="center" wrapText="1"/>
    </xf>
    <xf numFmtId="177" fontId="30" fillId="0" borderId="13" xfId="41" applyNumberFormat="1" applyFont="1" applyFill="1" applyBorder="1" applyAlignment="1">
      <alignment horizontal="center" vertical="center"/>
    </xf>
    <xf numFmtId="0" fontId="30" fillId="0" borderId="13" xfId="0" applyFont="1" applyFill="1" applyBorder="1" applyAlignment="1">
      <alignment horizontal="center" vertical="center"/>
    </xf>
    <xf numFmtId="3" fontId="30" fillId="0" borderId="13" xfId="0" applyNumberFormat="1" applyFont="1" applyFill="1" applyBorder="1" applyAlignment="1">
      <alignment vertical="center"/>
    </xf>
    <xf numFmtId="4" fontId="27" fillId="0" borderId="13" xfId="0" applyNumberFormat="1" applyFont="1" applyFill="1" applyBorder="1" applyAlignment="1">
      <alignment vertical="center"/>
    </xf>
    <xf numFmtId="0" fontId="23" fillId="0" borderId="0" xfId="0" applyFont="1" applyFill="1" applyAlignment="1">
      <alignment horizontal="center" vertical="center"/>
    </xf>
    <xf numFmtId="0" fontId="21" fillId="0" borderId="0" xfId="0" applyFont="1" applyFill="1" applyAlignment="1">
      <alignment vertical="center"/>
    </xf>
    <xf numFmtId="4" fontId="22" fillId="0" borderId="0" xfId="0" applyNumberFormat="1" applyFont="1" applyFill="1" applyAlignment="1">
      <alignment vertical="center"/>
    </xf>
    <xf numFmtId="0" fontId="22" fillId="0" borderId="0" xfId="0" applyFont="1" applyFill="1" applyAlignment="1">
      <alignment vertical="center"/>
    </xf>
    <xf numFmtId="180" fontId="27" fillId="0" borderId="13" xfId="0" applyNumberFormat="1" applyFont="1" applyFill="1" applyBorder="1" applyAlignment="1">
      <alignment vertical="center"/>
    </xf>
    <xf numFmtId="4" fontId="27" fillId="0" borderId="13" xfId="0" applyNumberFormat="1" applyFont="1" applyFill="1" applyBorder="1" applyAlignment="1">
      <alignment horizontal="right" vertical="center"/>
    </xf>
    <xf numFmtId="0" fontId="20" fillId="0" borderId="13" xfId="0" applyFont="1" applyFill="1" applyBorder="1" applyAlignment="1">
      <alignment vertical="center"/>
    </xf>
    <xf numFmtId="0" fontId="20" fillId="0" borderId="0" xfId="0" applyFont="1" applyFill="1" applyAlignment="1">
      <alignment vertical="center"/>
    </xf>
    <xf numFmtId="3" fontId="33" fillId="0" borderId="13" xfId="0" applyNumberFormat="1" applyFont="1" applyFill="1" applyBorder="1" applyAlignment="1">
      <alignment vertical="center"/>
    </xf>
    <xf numFmtId="0" fontId="33" fillId="0" borderId="13" xfId="0" applyFont="1" applyFill="1" applyBorder="1" applyAlignment="1">
      <alignment vertical="center"/>
    </xf>
    <xf numFmtId="0" fontId="33" fillId="0" borderId="0" xfId="0" applyFont="1" applyFill="1" applyAlignment="1">
      <alignment vertical="center"/>
    </xf>
    <xf numFmtId="180" fontId="25" fillId="0" borderId="13" xfId="0" applyNumberFormat="1" applyFont="1" applyFill="1" applyBorder="1" applyAlignment="1">
      <alignment vertical="center"/>
    </xf>
    <xf numFmtId="4" fontId="30" fillId="0" borderId="13" xfId="0" applyNumberFormat="1" applyFont="1" applyFill="1" applyBorder="1" applyAlignment="1">
      <alignment vertical="center"/>
    </xf>
    <xf numFmtId="0" fontId="23" fillId="0" borderId="14" xfId="0" applyFont="1" applyFill="1" applyBorder="1" applyAlignment="1">
      <alignment horizontal="center" vertical="center"/>
    </xf>
    <xf numFmtId="49" fontId="23" fillId="0" borderId="14" xfId="0" applyNumberFormat="1" applyFont="1" applyFill="1" applyBorder="1" applyAlignment="1">
      <alignment vertical="center"/>
    </xf>
    <xf numFmtId="3" fontId="23" fillId="0" borderId="14" xfId="0" applyNumberFormat="1" applyFont="1" applyFill="1" applyBorder="1" applyAlignment="1">
      <alignment horizontal="right" vertical="center"/>
    </xf>
    <xf numFmtId="3" fontId="23" fillId="0" borderId="14" xfId="0" applyNumberFormat="1" applyFont="1" applyFill="1" applyBorder="1" applyAlignment="1">
      <alignment vertical="center"/>
    </xf>
    <xf numFmtId="3" fontId="23" fillId="0" borderId="14" xfId="0" applyNumberFormat="1" applyFont="1" applyFill="1" applyBorder="1" applyAlignment="1">
      <alignment vertical="center" wrapText="1"/>
    </xf>
    <xf numFmtId="0" fontId="23" fillId="0" borderId="14" xfId="0" applyFont="1" applyFill="1" applyBorder="1" applyAlignment="1">
      <alignment vertical="center"/>
    </xf>
    <xf numFmtId="49" fontId="23" fillId="0" borderId="0" xfId="0" applyNumberFormat="1" applyFont="1" applyFill="1" applyAlignment="1">
      <alignment vertical="center"/>
    </xf>
    <xf numFmtId="4" fontId="23" fillId="0" borderId="0" xfId="0" applyNumberFormat="1" applyFont="1" applyFill="1" applyAlignment="1">
      <alignment horizontal="right" vertical="center"/>
    </xf>
    <xf numFmtId="4" fontId="23" fillId="0" borderId="0" xfId="0" applyNumberFormat="1" applyFont="1" applyFill="1" applyAlignment="1">
      <alignment vertical="center"/>
    </xf>
    <xf numFmtId="4" fontId="23" fillId="0" borderId="0" xfId="0" applyNumberFormat="1" applyFont="1" applyFill="1" applyAlignment="1">
      <alignment vertical="center" wrapText="1"/>
    </xf>
    <xf numFmtId="0" fontId="22" fillId="0" borderId="0" xfId="0" applyFont="1" applyFill="1" applyAlignment="1">
      <alignment horizontal="center" vertical="center"/>
    </xf>
    <xf numFmtId="49" fontId="22" fillId="0" borderId="0" xfId="0" applyNumberFormat="1" applyFont="1" applyFill="1" applyAlignment="1">
      <alignment vertical="center"/>
    </xf>
    <xf numFmtId="4" fontId="22" fillId="0" borderId="0" xfId="0" applyNumberFormat="1" applyFont="1" applyFill="1" applyAlignment="1">
      <alignment horizontal="center" vertical="center"/>
    </xf>
    <xf numFmtId="4" fontId="24" fillId="0" borderId="15" xfId="0" applyNumberFormat="1" applyFont="1" applyFill="1" applyBorder="1" applyAlignment="1">
      <alignment horizontal="center" vertical="center"/>
    </xf>
    <xf numFmtId="0" fontId="26" fillId="0" borderId="11" xfId="0" applyFont="1" applyBorder="1" applyAlignment="1">
      <alignment horizontal="justify"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179" fontId="26" fillId="0" borderId="10" xfId="41" applyNumberFormat="1" applyFont="1" applyBorder="1" applyAlignment="1">
      <alignment horizontal="center" vertical="center" wrapText="1"/>
    </xf>
    <xf numFmtId="2" fontId="25" fillId="24" borderId="13" xfId="0" applyNumberFormat="1" applyFont="1" applyFill="1" applyBorder="1" applyAlignment="1">
      <alignment horizontal="left" vertical="center" wrapText="1"/>
    </xf>
    <xf numFmtId="2" fontId="25" fillId="24" borderId="13" xfId="0" applyNumberFormat="1" applyFont="1" applyFill="1" applyBorder="1" applyAlignment="1">
      <alignment horizontal="justify" vertical="center" wrapText="1"/>
    </xf>
    <xf numFmtId="2" fontId="25" fillId="0" borderId="13" xfId="0" applyNumberFormat="1" applyFont="1" applyBorder="1" applyAlignment="1">
      <alignment horizontal="justify" vertical="center"/>
    </xf>
    <xf numFmtId="2" fontId="25" fillId="24" borderId="13" xfId="0" applyNumberFormat="1" applyFont="1" applyFill="1" applyBorder="1" applyAlignment="1">
      <alignment vertical="center"/>
    </xf>
    <xf numFmtId="2" fontId="25" fillId="24" borderId="13" xfId="0" applyNumberFormat="1" applyFont="1" applyFill="1" applyBorder="1" applyAlignment="1">
      <alignment horizontal="justify" vertical="center"/>
    </xf>
    <xf numFmtId="2" fontId="25" fillId="0" borderId="14" xfId="0" applyNumberFormat="1" applyFont="1" applyBorder="1" applyAlignment="1">
      <alignment horizontal="center" vertical="center"/>
    </xf>
    <xf numFmtId="2" fontId="25" fillId="0" borderId="14" xfId="0" applyNumberFormat="1" applyFont="1" applyBorder="1" applyAlignment="1">
      <alignment vertical="center"/>
    </xf>
    <xf numFmtId="2" fontId="25" fillId="0" borderId="14" xfId="0" applyNumberFormat="1" applyFont="1" applyBorder="1" applyAlignment="1">
      <alignment horizontal="justify" vertical="center"/>
    </xf>
    <xf numFmtId="179" fontId="26" fillId="0" borderId="12" xfId="41" applyNumberFormat="1" applyFont="1" applyBorder="1" applyAlignment="1">
      <alignment horizontal="left" vertical="center"/>
    </xf>
    <xf numFmtId="179" fontId="26" fillId="0" borderId="12" xfId="41" applyNumberFormat="1" applyFont="1" applyBorder="1" applyAlignment="1">
      <alignment horizontal="justify" vertical="center"/>
    </xf>
    <xf numFmtId="0" fontId="25" fillId="0" borderId="12" xfId="0" applyFont="1" applyBorder="1" applyAlignment="1">
      <alignment horizontal="justify" vertical="center"/>
    </xf>
    <xf numFmtId="0" fontId="25" fillId="0" borderId="13" xfId="0" applyFont="1" applyBorder="1" applyAlignment="1">
      <alignment horizontal="center" vertical="center"/>
    </xf>
    <xf numFmtId="0" fontId="25" fillId="0" borderId="13" xfId="0" applyFont="1" applyBorder="1" applyAlignment="1">
      <alignment vertical="center"/>
    </xf>
    <xf numFmtId="0" fontId="25" fillId="0" borderId="13" xfId="0" applyFont="1" applyBorder="1" applyAlignment="1">
      <alignment horizontal="justify" vertical="center"/>
    </xf>
    <xf numFmtId="0" fontId="25" fillId="0" borderId="13" xfId="0" applyFont="1" applyBorder="1" applyAlignment="1">
      <alignment vertical="center" wrapText="1"/>
    </xf>
    <xf numFmtId="0" fontId="25" fillId="0" borderId="13" xfId="0" applyFont="1" applyBorder="1" applyAlignment="1">
      <alignment horizontal="justify" vertical="center" wrapText="1"/>
    </xf>
    <xf numFmtId="0" fontId="25" fillId="0" borderId="13" xfId="0" applyFont="1" applyFill="1" applyBorder="1" applyAlignment="1">
      <alignment horizontal="justify" vertical="center"/>
    </xf>
    <xf numFmtId="179" fontId="26" fillId="24" borderId="13" xfId="41" applyNumberFormat="1" applyFont="1" applyFill="1" applyBorder="1" applyAlignment="1">
      <alignment vertical="center"/>
    </xf>
    <xf numFmtId="179" fontId="26" fillId="24" borderId="13" xfId="41" applyNumberFormat="1" applyFont="1" applyFill="1" applyBorder="1" applyAlignment="1">
      <alignment horizontal="justify" vertical="center"/>
    </xf>
    <xf numFmtId="0" fontId="25" fillId="24" borderId="13" xfId="0" applyFont="1" applyFill="1" applyBorder="1" applyAlignment="1">
      <alignment horizontal="left" vertical="center" wrapText="1"/>
    </xf>
    <xf numFmtId="0" fontId="25" fillId="24" borderId="13" xfId="0" applyFont="1" applyFill="1" applyBorder="1" applyAlignment="1">
      <alignment horizontal="justify" vertical="center" wrapText="1"/>
    </xf>
    <xf numFmtId="0" fontId="26" fillId="0" borderId="13" xfId="0" applyFont="1" applyBorder="1" applyAlignment="1">
      <alignment horizontal="center" vertical="center"/>
    </xf>
    <xf numFmtId="0" fontId="25" fillId="24" borderId="13" xfId="0" applyFont="1" applyFill="1" applyBorder="1" applyAlignment="1">
      <alignment vertical="center"/>
    </xf>
    <xf numFmtId="0" fontId="25" fillId="24" borderId="13" xfId="0" applyFont="1" applyFill="1" applyBorder="1" applyAlignment="1">
      <alignment horizontal="justify" vertical="center"/>
    </xf>
    <xf numFmtId="4" fontId="19" fillId="0" borderId="10" xfId="0" applyNumberFormat="1" applyFont="1" applyFill="1" applyBorder="1" applyAlignment="1">
      <alignment horizontal="center" vertical="center" wrapText="1"/>
    </xf>
    <xf numFmtId="9" fontId="25" fillId="0" borderId="13" xfId="41" applyNumberFormat="1" applyFont="1" applyFill="1" applyBorder="1" applyAlignment="1">
      <alignment horizontal="right" vertical="center" wrapText="1"/>
    </xf>
    <xf numFmtId="3" fontId="25" fillId="0" borderId="0" xfId="0" applyNumberFormat="1" applyFont="1" applyAlignment="1">
      <alignment vertical="center"/>
    </xf>
    <xf numFmtId="9" fontId="25" fillId="0" borderId="0" xfId="0" applyNumberFormat="1" applyFont="1" applyAlignment="1">
      <alignment vertical="center"/>
    </xf>
    <xf numFmtId="9" fontId="25" fillId="25" borderId="0" xfId="0" applyNumberFormat="1" applyFont="1" applyFill="1" applyAlignment="1">
      <alignment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4" fontId="24" fillId="0" borderId="11" xfId="0" applyNumberFormat="1" applyFont="1" applyFill="1" applyBorder="1" applyAlignment="1">
      <alignment horizontal="center" vertical="center"/>
    </xf>
    <xf numFmtId="0" fontId="22" fillId="0" borderId="0" xfId="0" applyFont="1" applyFill="1" applyBorder="1" applyAlignment="1">
      <alignment vertical="center"/>
    </xf>
    <xf numFmtId="0" fontId="21" fillId="0" borderId="0" xfId="0" applyFont="1" applyFill="1" applyAlignment="1">
      <alignment horizontal="right" vertical="center"/>
    </xf>
    <xf numFmtId="0" fontId="26" fillId="0" borderId="12" xfId="0" applyFont="1" applyBorder="1" applyAlignment="1">
      <alignment horizontal="center" vertical="center"/>
    </xf>
    <xf numFmtId="177" fontId="30" fillId="0" borderId="13" xfId="41" applyNumberFormat="1" applyFont="1" applyFill="1" applyBorder="1" applyAlignment="1">
      <alignment horizontal="justify" vertical="center"/>
    </xf>
    <xf numFmtId="183" fontId="27" fillId="0" borderId="13" xfId="0" applyNumberFormat="1" applyFont="1" applyFill="1" applyBorder="1" applyAlignment="1">
      <alignment vertical="center"/>
    </xf>
    <xf numFmtId="183" fontId="25" fillId="0" borderId="13" xfId="0" applyNumberFormat="1" applyFont="1" applyFill="1" applyBorder="1" applyAlignment="1">
      <alignment vertical="center"/>
    </xf>
    <xf numFmtId="0" fontId="26" fillId="0" borderId="0" xfId="0" applyFont="1" applyAlignment="1">
      <alignment horizontal="justify" vertical="center"/>
    </xf>
    <xf numFmtId="0" fontId="26" fillId="0" borderId="12" xfId="0" applyFont="1" applyBorder="1" applyAlignment="1">
      <alignment horizontal="justify" vertical="center" wrapText="1"/>
    </xf>
    <xf numFmtId="180" fontId="30" fillId="0" borderId="13" xfId="0" applyNumberFormat="1" applyFont="1" applyFill="1" applyBorder="1" applyAlignment="1">
      <alignment vertical="center"/>
    </xf>
    <xf numFmtId="0" fontId="26" fillId="0" borderId="0" xfId="0" applyFont="1" applyBorder="1" applyAlignment="1">
      <alignment horizontal="justify" vertical="center"/>
    </xf>
    <xf numFmtId="0" fontId="26" fillId="0" borderId="16" xfId="0" applyFont="1" applyBorder="1" applyAlignment="1">
      <alignment horizontal="justify" vertical="center" wrapText="1"/>
    </xf>
    <xf numFmtId="3" fontId="27" fillId="0" borderId="13" xfId="0" applyNumberFormat="1" applyFont="1" applyFill="1" applyBorder="1" applyAlignment="1">
      <alignment vertical="center" wrapText="1"/>
    </xf>
    <xf numFmtId="0" fontId="37" fillId="0" borderId="13" xfId="0" applyFont="1" applyBorder="1" applyAlignment="1">
      <alignment horizontal="justify" vertical="center" wrapText="1"/>
    </xf>
    <xf numFmtId="3" fontId="25" fillId="25" borderId="13" xfId="0" applyNumberFormat="1" applyFont="1" applyFill="1" applyBorder="1" applyAlignment="1">
      <alignment vertical="center"/>
    </xf>
    <xf numFmtId="3" fontId="30" fillId="0" borderId="13" xfId="0" applyNumberFormat="1" applyFont="1" applyFill="1" applyBorder="1" applyAlignment="1">
      <alignment horizontal="justify" vertical="center"/>
    </xf>
    <xf numFmtId="180" fontId="30" fillId="0" borderId="13" xfId="0" applyNumberFormat="1" applyFont="1" applyFill="1" applyBorder="1" applyAlignment="1">
      <alignment horizontal="justify" vertical="center"/>
    </xf>
    <xf numFmtId="4" fontId="30" fillId="0" borderId="13" xfId="0" applyNumberFormat="1" applyFont="1" applyFill="1" applyBorder="1" applyAlignment="1">
      <alignment horizontal="justify" vertical="center"/>
    </xf>
    <xf numFmtId="3" fontId="23" fillId="0" borderId="13" xfId="0" applyNumberFormat="1" applyFont="1" applyFill="1" applyBorder="1" applyAlignment="1">
      <alignment horizontal="justify" vertical="center"/>
    </xf>
    <xf numFmtId="3" fontId="30" fillId="0" borderId="13" xfId="0" applyNumberFormat="1" applyFont="1" applyFill="1" applyBorder="1" applyAlignment="1">
      <alignment horizontal="right" vertical="center"/>
    </xf>
    <xf numFmtId="3" fontId="23" fillId="0" borderId="13" xfId="0" applyNumberFormat="1" applyFont="1" applyFill="1" applyBorder="1" applyAlignment="1">
      <alignment horizontal="right" vertical="center"/>
    </xf>
    <xf numFmtId="180" fontId="38" fillId="0" borderId="13" xfId="0" applyNumberFormat="1" applyFont="1" applyFill="1" applyBorder="1" applyAlignment="1">
      <alignment horizontal="justify" vertical="center"/>
    </xf>
    <xf numFmtId="180" fontId="38" fillId="0" borderId="13" xfId="0" applyNumberFormat="1" applyFont="1" applyFill="1" applyBorder="1" applyAlignment="1">
      <alignment horizontal="justify" vertical="center" wrapText="1"/>
    </xf>
    <xf numFmtId="3" fontId="38" fillId="0" borderId="13" xfId="0" applyNumberFormat="1" applyFont="1" applyFill="1" applyBorder="1" applyAlignment="1">
      <alignment horizontal="justify" vertical="center" wrapText="1"/>
    </xf>
    <xf numFmtId="3" fontId="39" fillId="0" borderId="13" xfId="0" applyNumberFormat="1" applyFont="1" applyFill="1" applyBorder="1" applyAlignment="1">
      <alignment horizontal="justify" vertical="center"/>
    </xf>
    <xf numFmtId="3" fontId="38" fillId="0" borderId="13" xfId="0" applyNumberFormat="1" applyFont="1" applyFill="1" applyBorder="1" applyAlignment="1">
      <alignment horizontal="justify" vertical="center"/>
    </xf>
    <xf numFmtId="3" fontId="40" fillId="0" borderId="13" xfId="0" applyNumberFormat="1" applyFont="1" applyBorder="1" applyAlignment="1">
      <alignment horizontal="right" vertical="center" wrapText="1"/>
    </xf>
    <xf numFmtId="3" fontId="40" fillId="0" borderId="13" xfId="0" applyNumberFormat="1" applyFont="1" applyBorder="1" applyAlignment="1">
      <alignment horizontal="right" vertical="top" wrapText="1"/>
    </xf>
    <xf numFmtId="3" fontId="40" fillId="0" borderId="13" xfId="0" applyNumberFormat="1" applyFont="1" applyBorder="1" applyAlignment="1">
      <alignment horizontal="justify" vertical="center" wrapText="1"/>
    </xf>
    <xf numFmtId="3" fontId="40" fillId="0" borderId="13" xfId="0" applyNumberFormat="1" applyFont="1" applyBorder="1" applyAlignment="1">
      <alignment horizontal="justify" vertical="top" wrapText="1"/>
    </xf>
    <xf numFmtId="186" fontId="22" fillId="0" borderId="17" xfId="41" applyNumberFormat="1" applyFont="1" applyBorder="1" applyAlignment="1">
      <alignment vertical="center" wrapText="1"/>
    </xf>
    <xf numFmtId="179" fontId="22" fillId="0" borderId="17" xfId="41" applyNumberFormat="1" applyFont="1" applyBorder="1" applyAlignment="1">
      <alignment vertical="center" wrapText="1"/>
    </xf>
    <xf numFmtId="3" fontId="22" fillId="0" borderId="0" xfId="0" applyNumberFormat="1" applyFont="1" applyAlignment="1">
      <alignment/>
    </xf>
    <xf numFmtId="3" fontId="22" fillId="0" borderId="17" xfId="0" applyNumberFormat="1" applyFont="1" applyBorder="1" applyAlignment="1">
      <alignment/>
    </xf>
    <xf numFmtId="4" fontId="28" fillId="0" borderId="11" xfId="0" applyNumberFormat="1" applyFont="1" applyFill="1" applyBorder="1" applyAlignment="1">
      <alignment horizontal="center" vertical="center"/>
    </xf>
    <xf numFmtId="0" fontId="26" fillId="24" borderId="13" xfId="0" applyFont="1" applyFill="1" applyBorder="1" applyAlignment="1">
      <alignment vertical="center"/>
    </xf>
    <xf numFmtId="3" fontId="27" fillId="25" borderId="13" xfId="0" applyNumberFormat="1" applyFont="1" applyFill="1" applyBorder="1" applyAlignment="1">
      <alignment vertical="center"/>
    </xf>
    <xf numFmtId="3" fontId="27" fillId="25" borderId="13" xfId="0" applyNumberFormat="1" applyFont="1" applyFill="1" applyBorder="1" applyAlignment="1">
      <alignment horizontal="justify" vertical="center"/>
    </xf>
    <xf numFmtId="3" fontId="25" fillId="0" borderId="16" xfId="41" applyNumberFormat="1" applyFont="1" applyFill="1" applyBorder="1" applyAlignment="1">
      <alignment horizontal="center" vertical="center" wrapText="1"/>
    </xf>
    <xf numFmtId="4" fontId="22" fillId="0" borderId="18" xfId="0" applyNumberFormat="1" applyFont="1" applyFill="1" applyBorder="1" applyAlignment="1">
      <alignment horizontal="center" vertical="center"/>
    </xf>
    <xf numFmtId="3" fontId="20" fillId="0" borderId="13" xfId="41" applyNumberFormat="1" applyFont="1" applyFill="1" applyBorder="1" applyAlignment="1">
      <alignment horizontal="justify" vertical="center" wrapText="1"/>
    </xf>
    <xf numFmtId="3" fontId="20" fillId="0" borderId="13" xfId="0" applyNumberFormat="1" applyFont="1" applyFill="1" applyBorder="1" applyAlignment="1">
      <alignment horizontal="justify" vertical="center" wrapText="1"/>
    </xf>
    <xf numFmtId="3" fontId="19" fillId="0" borderId="13" xfId="0" applyNumberFormat="1" applyFont="1" applyFill="1" applyBorder="1" applyAlignment="1">
      <alignment horizontal="justify" vertical="center"/>
    </xf>
    <xf numFmtId="180" fontId="20" fillId="0" borderId="13" xfId="41" applyNumberFormat="1" applyFont="1" applyFill="1" applyBorder="1" applyAlignment="1">
      <alignment horizontal="justify" vertical="center" wrapText="1"/>
    </xf>
    <xf numFmtId="0" fontId="21" fillId="0" borderId="0" xfId="0" applyFont="1" applyFill="1" applyAlignment="1">
      <alignment horizontal="center" vertical="center"/>
    </xf>
    <xf numFmtId="4" fontId="22" fillId="25" borderId="18" xfId="0" applyNumberFormat="1" applyFont="1" applyFill="1" applyBorder="1" applyAlignment="1">
      <alignment horizontal="center" vertical="center"/>
    </xf>
    <xf numFmtId="4" fontId="22" fillId="25" borderId="15" xfId="0" applyNumberFormat="1" applyFont="1" applyFill="1" applyBorder="1" applyAlignment="1">
      <alignment horizontal="center" vertical="center"/>
    </xf>
    <xf numFmtId="4" fontId="22" fillId="25" borderId="19" xfId="0" applyNumberFormat="1" applyFont="1" applyFill="1" applyBorder="1" applyAlignment="1">
      <alignment horizontal="center" vertical="center"/>
    </xf>
    <xf numFmtId="4" fontId="19" fillId="0" borderId="20" xfId="0" applyNumberFormat="1" applyFont="1" applyFill="1" applyBorder="1" applyAlignment="1">
      <alignment horizontal="center" vertical="center" wrapText="1"/>
    </xf>
    <xf numFmtId="4" fontId="19" fillId="0" borderId="21" xfId="0" applyNumberFormat="1" applyFont="1" applyFill="1" applyBorder="1" applyAlignment="1">
      <alignment horizontal="center" vertical="center" wrapText="1"/>
    </xf>
    <xf numFmtId="3" fontId="22" fillId="0" borderId="22" xfId="41" applyNumberFormat="1" applyFont="1" applyFill="1" applyBorder="1" applyAlignment="1">
      <alignment horizontal="center" vertical="center" wrapText="1"/>
    </xf>
    <xf numFmtId="3" fontId="22" fillId="0" borderId="23" xfId="41" applyNumberFormat="1" applyFont="1" applyFill="1" applyBorder="1" applyAlignment="1">
      <alignment horizontal="center" vertical="center" wrapText="1"/>
    </xf>
    <xf numFmtId="3" fontId="22" fillId="0" borderId="16" xfId="41" applyNumberFormat="1" applyFont="1" applyFill="1" applyBorder="1" applyAlignment="1">
      <alignment horizontal="center" vertical="center" wrapText="1"/>
    </xf>
    <xf numFmtId="0" fontId="41" fillId="0" borderId="0" xfId="0" applyFont="1" applyFill="1" applyAlignment="1">
      <alignment horizontal="center" vertical="center"/>
    </xf>
    <xf numFmtId="0" fontId="24" fillId="0" borderId="0" xfId="0" applyFont="1" applyFill="1" applyAlignment="1">
      <alignment horizontal="center" vertical="center"/>
    </xf>
    <xf numFmtId="4" fontId="19" fillId="0" borderId="10"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3" fontId="25" fillId="0" borderId="22" xfId="41" applyNumberFormat="1" applyFont="1" applyFill="1" applyBorder="1" applyAlignment="1">
      <alignment horizontal="center" vertical="center" wrapText="1"/>
    </xf>
    <xf numFmtId="3" fontId="25" fillId="0" borderId="23" xfId="41" applyNumberFormat="1" applyFont="1" applyFill="1" applyBorder="1" applyAlignment="1">
      <alignment horizontal="center" vertical="center" wrapText="1"/>
    </xf>
    <xf numFmtId="4" fontId="22" fillId="0" borderId="15" xfId="0" applyNumberFormat="1" applyFont="1" applyFill="1" applyBorder="1" applyAlignment="1">
      <alignment horizontal="center" vertical="center"/>
    </xf>
    <xf numFmtId="4" fontId="22" fillId="0" borderId="19" xfId="0" applyNumberFormat="1" applyFont="1" applyFill="1" applyBorder="1" applyAlignment="1">
      <alignment horizontal="center" vertical="center"/>
    </xf>
    <xf numFmtId="4" fontId="22" fillId="0" borderId="11" xfId="0" applyNumberFormat="1" applyFont="1" applyFill="1" applyBorder="1" applyAlignment="1">
      <alignment horizontal="center" vertical="center"/>
    </xf>
    <xf numFmtId="4" fontId="28" fillId="0" borderId="11" xfId="0" applyNumberFormat="1" applyFont="1" applyFill="1" applyBorder="1" applyAlignment="1">
      <alignment horizontal="center" vertical="center"/>
    </xf>
    <xf numFmtId="4" fontId="22" fillId="25" borderId="18" xfId="0" applyNumberFormat="1" applyFont="1" applyFill="1" applyBorder="1" applyAlignment="1">
      <alignment horizontal="center" vertical="center"/>
    </xf>
    <xf numFmtId="4" fontId="22" fillId="25" borderId="15" xfId="0" applyNumberFormat="1" applyFont="1" applyFill="1" applyBorder="1" applyAlignment="1">
      <alignment horizontal="center" vertical="center"/>
    </xf>
    <xf numFmtId="4" fontId="22" fillId="25" borderId="19" xfId="0" applyNumberFormat="1" applyFont="1" applyFill="1" applyBorder="1" applyAlignment="1">
      <alignment horizontal="center" vertical="center"/>
    </xf>
    <xf numFmtId="4" fontId="24" fillId="0" borderId="11" xfId="0" applyNumberFormat="1" applyFont="1" applyFill="1" applyBorder="1" applyAlignment="1">
      <alignment horizontal="center" vertical="center"/>
    </xf>
    <xf numFmtId="4" fontId="36" fillId="0" borderId="18" xfId="0" applyNumberFormat="1" applyFont="1" applyFill="1" applyBorder="1" applyAlignment="1">
      <alignment horizontal="center" vertical="center"/>
    </xf>
    <xf numFmtId="4" fontId="24" fillId="0" borderId="15" xfId="0" applyNumberFormat="1" applyFont="1" applyFill="1" applyBorder="1" applyAlignment="1">
      <alignment horizontal="center" vertical="center"/>
    </xf>
    <xf numFmtId="4" fontId="24" fillId="0" borderId="19" xfId="0" applyNumberFormat="1" applyFont="1" applyFill="1" applyBorder="1" applyAlignment="1">
      <alignment horizontal="center" vertical="center"/>
    </xf>
    <xf numFmtId="0" fontId="23" fillId="0" borderId="0" xfId="0" applyFont="1" applyBorder="1" applyAlignment="1">
      <alignment horizontal="center" vertical="center" wrapText="1"/>
    </xf>
    <xf numFmtId="0" fontId="2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3" xfId="45"/>
    <cellStyle name="Currency" xfId="46"/>
    <cellStyle name="Currency [0]" xfId="47"/>
    <cellStyle name="Check 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HB171"/>
  <sheetViews>
    <sheetView tabSelected="1" zoomScale="85" zoomScaleNormal="85" zoomScalePageLayoutView="0" workbookViewId="0" topLeftCell="A7">
      <pane xSplit="3" ySplit="4" topLeftCell="D11" activePane="bottomRight" state="frozen"/>
      <selection pane="topLeft" activeCell="A7" sqref="A7"/>
      <selection pane="topRight" activeCell="D7" sqref="D7"/>
      <selection pane="bottomLeft" activeCell="A11" sqref="A11"/>
      <selection pane="bottomRight" activeCell="H17" sqref="H17"/>
    </sheetView>
  </sheetViews>
  <sheetFormatPr defaultColWidth="13.28125" defaultRowHeight="12.75"/>
  <cols>
    <col min="1" max="1" width="6.421875" style="89" customWidth="1"/>
    <col min="2" max="2" width="44.28125" style="90" customWidth="1"/>
    <col min="3" max="3" width="13.7109375" style="89" customWidth="1"/>
    <col min="4" max="5" width="13.8515625" style="91" customWidth="1"/>
    <col min="6" max="6" width="13.28125" style="91" bestFit="1" customWidth="1"/>
    <col min="7" max="9" width="13.28125" style="91" customWidth="1"/>
    <col min="10" max="10" width="12.140625" style="68" hidden="1" customWidth="1"/>
    <col min="11" max="11" width="13.8515625" style="68" hidden="1" customWidth="1"/>
    <col min="12" max="12" width="13.28125" style="68" hidden="1" customWidth="1"/>
    <col min="13" max="14" width="13.8515625" style="68" hidden="1" customWidth="1"/>
    <col min="15" max="15" width="13.28125" style="68" hidden="1" customWidth="1"/>
    <col min="16" max="16" width="14.421875" style="68" hidden="1" customWidth="1"/>
    <col min="17" max="17" width="13.8515625" style="68" hidden="1" customWidth="1"/>
    <col min="18" max="18" width="13.28125" style="68" hidden="1" customWidth="1"/>
    <col min="19" max="20" width="13.8515625" style="68" hidden="1" customWidth="1"/>
    <col min="21" max="21" width="13.28125" style="68" hidden="1" customWidth="1"/>
    <col min="22" max="23" width="13.8515625" style="68" hidden="1" customWidth="1"/>
    <col min="24" max="24" width="13.28125" style="68" hidden="1" customWidth="1"/>
    <col min="25" max="26" width="13.8515625" style="68" hidden="1" customWidth="1"/>
    <col min="27" max="27" width="13.28125" style="68" hidden="1" customWidth="1"/>
    <col min="28" max="28" width="14.421875" style="68" hidden="1" customWidth="1"/>
    <col min="29" max="29" width="13.8515625" style="68" hidden="1" customWidth="1"/>
    <col min="30" max="30" width="13.28125" style="68" hidden="1" customWidth="1"/>
    <col min="31" max="31" width="14.421875" style="68" hidden="1" customWidth="1"/>
    <col min="32" max="32" width="13.8515625" style="68" hidden="1" customWidth="1"/>
    <col min="33" max="33" width="13.28125" style="68" hidden="1" customWidth="1"/>
    <col min="34" max="34" width="14.421875" style="68" hidden="1" customWidth="1"/>
    <col min="35" max="35" width="13.8515625" style="68" hidden="1" customWidth="1"/>
    <col min="36" max="36" width="13.28125" style="68" hidden="1" customWidth="1"/>
    <col min="37" max="37" width="14.421875" style="68" hidden="1" customWidth="1"/>
    <col min="38" max="38" width="13.8515625" style="68" hidden="1" customWidth="1"/>
    <col min="39" max="39" width="13.28125" style="68" hidden="1" customWidth="1"/>
    <col min="40" max="40" width="14.421875" style="68" hidden="1" customWidth="1"/>
    <col min="41" max="41" width="13.8515625" style="68" hidden="1" customWidth="1"/>
    <col min="42" max="42" width="13.28125" style="68" hidden="1" customWidth="1"/>
    <col min="43" max="43" width="14.421875" style="68" hidden="1" customWidth="1"/>
    <col min="44" max="44" width="13.8515625" style="68" hidden="1" customWidth="1"/>
    <col min="45" max="45" width="13.28125" style="68" hidden="1" customWidth="1"/>
    <col min="46" max="46" width="14.421875" style="68" hidden="1" customWidth="1"/>
    <col min="47" max="47" width="13.8515625" style="68" hidden="1" customWidth="1"/>
    <col min="48" max="48" width="13.28125" style="68" hidden="1" customWidth="1"/>
    <col min="49" max="49" width="14.421875" style="68" hidden="1" customWidth="1"/>
    <col min="50" max="50" width="13.8515625" style="68" hidden="1" customWidth="1"/>
    <col min="51" max="51" width="13.28125" style="68" hidden="1" customWidth="1"/>
    <col min="52" max="52" width="14.421875" style="68" hidden="1" customWidth="1"/>
    <col min="53" max="53" width="13.8515625" style="68" hidden="1" customWidth="1"/>
    <col min="54" max="54" width="13.28125" style="68" hidden="1" customWidth="1"/>
    <col min="55" max="55" width="14.421875" style="68" hidden="1" customWidth="1"/>
    <col min="56" max="56" width="13.8515625" style="68" hidden="1" customWidth="1"/>
    <col min="57" max="57" width="13.28125" style="68" hidden="1" customWidth="1"/>
    <col min="58" max="58" width="14.421875" style="68" hidden="1" customWidth="1"/>
    <col min="59" max="59" width="13.8515625" style="68" hidden="1" customWidth="1"/>
    <col min="60" max="60" width="13.28125" style="68" hidden="1" customWidth="1"/>
    <col min="61" max="61" width="14.421875" style="68" hidden="1" customWidth="1"/>
    <col min="62" max="62" width="13.8515625" style="68" hidden="1" customWidth="1"/>
    <col min="63" max="63" width="13.28125" style="68" hidden="1" customWidth="1"/>
    <col min="64" max="64" width="14.421875" style="68" hidden="1" customWidth="1"/>
    <col min="65" max="65" width="13.8515625" style="68" hidden="1" customWidth="1"/>
    <col min="66" max="66" width="13.28125" style="68" hidden="1" customWidth="1"/>
    <col min="67" max="67" width="14.421875" style="68" hidden="1" customWidth="1"/>
    <col min="68" max="68" width="13.8515625" style="68" hidden="1" customWidth="1"/>
    <col min="69" max="69" width="13.28125" style="68" hidden="1" customWidth="1"/>
    <col min="70" max="70" width="14.421875" style="68" hidden="1" customWidth="1"/>
    <col min="71" max="71" width="13.8515625" style="68" hidden="1" customWidth="1"/>
    <col min="72" max="72" width="13.28125" style="68" hidden="1" customWidth="1"/>
    <col min="73" max="73" width="14.421875" style="68" hidden="1" customWidth="1"/>
    <col min="74" max="74" width="13.8515625" style="68" hidden="1" customWidth="1"/>
    <col min="75" max="75" width="13.28125" style="68" hidden="1" customWidth="1"/>
    <col min="76" max="76" width="14.421875" style="68" hidden="1" customWidth="1"/>
    <col min="77" max="77" width="13.8515625" style="68" hidden="1" customWidth="1"/>
    <col min="78" max="78" width="13.28125" style="68" hidden="1" customWidth="1"/>
    <col min="79" max="79" width="14.421875" style="68" hidden="1" customWidth="1"/>
    <col min="80" max="80" width="13.8515625" style="68" hidden="1" customWidth="1"/>
    <col min="81" max="81" width="13.28125" style="68" hidden="1" customWidth="1"/>
    <col min="82" max="82" width="14.421875" style="68" hidden="1" customWidth="1"/>
    <col min="83" max="83" width="13.8515625" style="68" hidden="1" customWidth="1"/>
    <col min="84" max="84" width="13.28125" style="68" hidden="1" customWidth="1"/>
    <col min="85" max="85" width="14.421875" style="68" hidden="1" customWidth="1"/>
    <col min="86" max="86" width="13.8515625" style="68" hidden="1" customWidth="1"/>
    <col min="87" max="87" width="13.28125" style="68" hidden="1" customWidth="1"/>
    <col min="88" max="88" width="14.421875" style="68" customWidth="1"/>
    <col min="89" max="89" width="13.8515625" style="68" customWidth="1"/>
    <col min="90" max="90" width="13.28125" style="68" customWidth="1"/>
    <col min="91" max="91" width="16.7109375" style="68" customWidth="1"/>
    <col min="92" max="92" width="13.8515625" style="68" customWidth="1"/>
    <col min="93" max="93" width="14.7109375" style="68" customWidth="1"/>
    <col min="94" max="94" width="14.421875" style="68" customWidth="1"/>
    <col min="95" max="95" width="13.8515625" style="68" customWidth="1"/>
    <col min="96" max="96" width="13.28125" style="68" customWidth="1"/>
    <col min="97" max="97" width="14.421875" style="68" customWidth="1"/>
    <col min="98" max="98" width="13.8515625" style="68" customWidth="1"/>
    <col min="99" max="99" width="13.28125" style="68" customWidth="1"/>
    <col min="100" max="100" width="14.421875" style="68" customWidth="1"/>
    <col min="101" max="101" width="13.8515625" style="68" customWidth="1"/>
    <col min="102" max="102" width="13.28125" style="68" customWidth="1"/>
    <col min="103" max="103" width="14.421875" style="68" customWidth="1"/>
    <col min="104" max="104" width="13.8515625" style="68" customWidth="1"/>
    <col min="105" max="105" width="13.28125" style="68" customWidth="1"/>
    <col min="106" max="106" width="14.421875" style="68" customWidth="1"/>
    <col min="107" max="107" width="13.8515625" style="68" customWidth="1"/>
    <col min="108" max="108" width="13.28125" style="68" customWidth="1"/>
    <col min="109" max="109" width="14.421875" style="68" customWidth="1"/>
    <col min="110" max="110" width="13.8515625" style="68" customWidth="1"/>
    <col min="111" max="111" width="13.28125" style="68" customWidth="1"/>
    <col min="112" max="112" width="14.421875" style="68" customWidth="1"/>
    <col min="113" max="113" width="13.8515625" style="68" customWidth="1"/>
    <col min="114" max="114" width="13.28125" style="68" customWidth="1"/>
    <col min="115" max="115" width="14.421875" style="68" bestFit="1" customWidth="1"/>
    <col min="116" max="116" width="13.8515625" style="68" bestFit="1" customWidth="1"/>
    <col min="117" max="117" width="13.28125" style="68" bestFit="1" customWidth="1"/>
    <col min="118" max="118" width="14.421875" style="68" bestFit="1" customWidth="1"/>
    <col min="119" max="119" width="13.8515625" style="68" bestFit="1" customWidth="1"/>
    <col min="120" max="120" width="13.28125" style="68" bestFit="1" customWidth="1"/>
    <col min="121" max="121" width="14.421875" style="68" bestFit="1" customWidth="1"/>
    <col min="122" max="122" width="13.8515625" style="68" bestFit="1" customWidth="1"/>
    <col min="123" max="123" width="13.28125" style="68" bestFit="1" customWidth="1"/>
    <col min="124" max="124" width="14.421875" style="68" bestFit="1" customWidth="1"/>
    <col min="125" max="125" width="13.8515625" style="68" bestFit="1" customWidth="1"/>
    <col min="126" max="126" width="13.28125" style="68" bestFit="1" customWidth="1"/>
    <col min="127" max="127" width="14.421875" style="68" bestFit="1" customWidth="1"/>
    <col min="128" max="128" width="13.8515625" style="68" bestFit="1" customWidth="1"/>
    <col min="129" max="129" width="13.28125" style="68" bestFit="1" customWidth="1"/>
    <col min="130" max="130" width="14.421875" style="68" bestFit="1" customWidth="1"/>
    <col min="131" max="131" width="13.8515625" style="68" bestFit="1" customWidth="1"/>
    <col min="132" max="132" width="13.28125" style="68" bestFit="1" customWidth="1"/>
    <col min="133" max="133" width="14.421875" style="68" bestFit="1" customWidth="1"/>
    <col min="134" max="134" width="13.8515625" style="68" bestFit="1" customWidth="1"/>
    <col min="135" max="135" width="13.28125" style="68" bestFit="1" customWidth="1"/>
    <col min="136" max="136" width="14.421875" style="68" bestFit="1" customWidth="1"/>
    <col min="137" max="137" width="13.8515625" style="68" bestFit="1" customWidth="1"/>
    <col min="138" max="138" width="13.28125" style="68" bestFit="1" customWidth="1"/>
    <col min="139" max="139" width="14.421875" style="68" bestFit="1" customWidth="1"/>
    <col min="140" max="140" width="13.8515625" style="68" bestFit="1" customWidth="1"/>
    <col min="141" max="141" width="13.28125" style="68" bestFit="1" customWidth="1"/>
    <col min="142" max="142" width="14.421875" style="68" bestFit="1" customWidth="1"/>
    <col min="143" max="143" width="13.8515625" style="68" bestFit="1" customWidth="1"/>
    <col min="144" max="144" width="13.28125" style="68" bestFit="1" customWidth="1"/>
    <col min="145" max="145" width="14.421875" style="68" bestFit="1" customWidth="1"/>
    <col min="146" max="146" width="13.8515625" style="68" bestFit="1" customWidth="1"/>
    <col min="147" max="147" width="13.28125" style="68" bestFit="1" customWidth="1"/>
    <col min="148" max="148" width="14.421875" style="68" customWidth="1"/>
    <col min="149" max="149" width="13.8515625" style="68" customWidth="1"/>
    <col min="150" max="150" width="13.28125" style="68" customWidth="1"/>
    <col min="151" max="151" width="14.421875" style="68" customWidth="1"/>
    <col min="152" max="152" width="13.8515625" style="68" customWidth="1"/>
    <col min="153" max="153" width="13.28125" style="68" customWidth="1"/>
    <col min="154" max="154" width="14.421875" style="68" customWidth="1"/>
    <col min="155" max="155" width="13.8515625" style="68" customWidth="1"/>
    <col min="156" max="156" width="13.28125" style="68" customWidth="1"/>
    <col min="157" max="157" width="14.421875" style="68" customWidth="1"/>
    <col min="158" max="158" width="13.8515625" style="68" customWidth="1"/>
    <col min="159" max="159" width="13.28125" style="68" customWidth="1"/>
    <col min="160" max="160" width="14.421875" style="68" customWidth="1"/>
    <col min="161" max="161" width="13.8515625" style="68" customWidth="1"/>
    <col min="162" max="162" width="13.28125" style="68" customWidth="1"/>
    <col min="163" max="163" width="14.421875" style="68" customWidth="1"/>
    <col min="164" max="164" width="13.8515625" style="68" customWidth="1"/>
    <col min="165" max="165" width="13.28125" style="68" customWidth="1"/>
    <col min="166" max="166" width="14.421875" style="68" customWidth="1"/>
    <col min="167" max="167" width="13.8515625" style="68" customWidth="1"/>
    <col min="168" max="168" width="13.28125" style="68" customWidth="1"/>
    <col min="169" max="170" width="13.8515625" style="68" customWidth="1"/>
    <col min="171" max="171" width="16.8515625" style="68" customWidth="1"/>
    <col min="172" max="173" width="13.8515625" style="69" bestFit="1" customWidth="1"/>
    <col min="174" max="174" width="13.28125" style="69" bestFit="1" customWidth="1"/>
    <col min="175" max="207" width="13.28125" style="69" customWidth="1"/>
    <col min="208" max="209" width="13.8515625" style="69" bestFit="1" customWidth="1"/>
    <col min="210" max="210" width="13.28125" style="69" bestFit="1" customWidth="1"/>
    <col min="211" max="16384" width="13.28125" style="69" customWidth="1"/>
  </cols>
  <sheetData>
    <row r="1" spans="1:9" s="67" customFormat="1" ht="18.75">
      <c r="A1" s="172" t="s">
        <v>414</v>
      </c>
      <c r="B1" s="172"/>
      <c r="C1" s="172"/>
      <c r="D1" s="172"/>
      <c r="E1" s="172"/>
      <c r="F1" s="172"/>
      <c r="G1" s="172"/>
      <c r="H1" s="172"/>
      <c r="I1" s="130"/>
    </row>
    <row r="2" spans="1:9" ht="20.25">
      <c r="A2" s="181" t="s">
        <v>415</v>
      </c>
      <c r="B2" s="181"/>
      <c r="C2" s="181"/>
      <c r="D2" s="181"/>
      <c r="E2" s="181"/>
      <c r="F2" s="181"/>
      <c r="G2" s="181"/>
      <c r="H2" s="181"/>
      <c r="I2" s="181"/>
    </row>
    <row r="3" spans="1:9" ht="18.75">
      <c r="A3" s="172" t="s">
        <v>432</v>
      </c>
      <c r="B3" s="172"/>
      <c r="C3" s="172"/>
      <c r="D3" s="172"/>
      <c r="E3" s="172"/>
      <c r="F3" s="172"/>
      <c r="G3" s="172"/>
      <c r="H3" s="172"/>
      <c r="I3" s="172"/>
    </row>
    <row r="4" spans="1:9" ht="18.75" hidden="1">
      <c r="A4" s="182" t="s">
        <v>325</v>
      </c>
      <c r="B4" s="182"/>
      <c r="C4" s="182"/>
      <c r="D4" s="182"/>
      <c r="E4" s="182"/>
      <c r="F4" s="182"/>
      <c r="G4" s="182"/>
      <c r="H4" s="182"/>
      <c r="I4" s="182"/>
    </row>
    <row r="5" spans="1:9" ht="21.75" customHeight="1">
      <c r="A5" s="182" t="s">
        <v>429</v>
      </c>
      <c r="B5" s="182"/>
      <c r="C5" s="182"/>
      <c r="D5" s="182"/>
      <c r="E5" s="182"/>
      <c r="F5" s="182"/>
      <c r="G5" s="182"/>
      <c r="H5" s="182"/>
      <c r="I5" s="182"/>
    </row>
    <row r="6" spans="1:171" s="129" customFormat="1" ht="18.75">
      <c r="A6" s="127"/>
      <c r="B6" s="127"/>
      <c r="C6" s="127"/>
      <c r="D6" s="197"/>
      <c r="E6" s="197"/>
      <c r="F6" s="197"/>
      <c r="G6" s="128"/>
      <c r="H6" s="128"/>
      <c r="I6" s="128"/>
      <c r="J6" s="193" t="s">
        <v>177</v>
      </c>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62"/>
      <c r="EA6" s="162"/>
      <c r="EB6" s="162"/>
      <c r="EC6" s="192" t="s">
        <v>207</v>
      </c>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row>
    <row r="7" spans="1:210" ht="18.75" hidden="1">
      <c r="A7" s="126"/>
      <c r="B7" s="126"/>
      <c r="C7" s="126"/>
      <c r="D7" s="198" t="s">
        <v>269</v>
      </c>
      <c r="E7" s="199"/>
      <c r="F7" s="200"/>
      <c r="G7" s="92"/>
      <c r="H7" s="92"/>
      <c r="I7" s="92"/>
      <c r="J7" s="173" t="s">
        <v>241</v>
      </c>
      <c r="K7" s="174"/>
      <c r="L7" s="175"/>
      <c r="M7" s="173" t="s">
        <v>242</v>
      </c>
      <c r="N7" s="174"/>
      <c r="O7" s="175"/>
      <c r="P7" s="173" t="s">
        <v>497</v>
      </c>
      <c r="Q7" s="174"/>
      <c r="R7" s="175"/>
      <c r="S7" s="173" t="s">
        <v>270</v>
      </c>
      <c r="T7" s="174"/>
      <c r="U7" s="175"/>
      <c r="V7" s="173" t="s">
        <v>272</v>
      </c>
      <c r="W7" s="174"/>
      <c r="X7" s="175"/>
      <c r="Y7" s="173" t="s">
        <v>243</v>
      </c>
      <c r="Z7" s="174"/>
      <c r="AA7" s="174"/>
      <c r="AB7" s="173" t="s">
        <v>244</v>
      </c>
      <c r="AC7" s="174"/>
      <c r="AD7" s="175"/>
      <c r="AE7" s="173" t="s">
        <v>245</v>
      </c>
      <c r="AF7" s="174"/>
      <c r="AG7" s="174"/>
      <c r="AH7" s="173" t="s">
        <v>246</v>
      </c>
      <c r="AI7" s="174"/>
      <c r="AJ7" s="175"/>
      <c r="AK7" s="173" t="s">
        <v>191</v>
      </c>
      <c r="AL7" s="174"/>
      <c r="AM7" s="174"/>
      <c r="AN7" s="167" t="s">
        <v>193</v>
      </c>
      <c r="AO7" s="190"/>
      <c r="AP7" s="191"/>
      <c r="AQ7" s="173" t="s">
        <v>247</v>
      </c>
      <c r="AR7" s="174"/>
      <c r="AS7" s="174"/>
      <c r="AT7" s="167" t="s">
        <v>248</v>
      </c>
      <c r="AU7" s="190"/>
      <c r="AV7" s="191"/>
      <c r="AW7" s="173" t="s">
        <v>326</v>
      </c>
      <c r="AX7" s="174"/>
      <c r="AY7" s="175"/>
      <c r="AZ7" s="173" t="s">
        <v>197</v>
      </c>
      <c r="BA7" s="174"/>
      <c r="BB7" s="174"/>
      <c r="BC7" s="167" t="s">
        <v>198</v>
      </c>
      <c r="BD7" s="190"/>
      <c r="BE7" s="191"/>
      <c r="BF7" s="173" t="s">
        <v>249</v>
      </c>
      <c r="BG7" s="174"/>
      <c r="BH7" s="175"/>
      <c r="BI7" s="173" t="s">
        <v>250</v>
      </c>
      <c r="BJ7" s="174"/>
      <c r="BK7" s="175"/>
      <c r="BL7" s="173" t="s">
        <v>251</v>
      </c>
      <c r="BM7" s="174"/>
      <c r="BN7" s="175"/>
      <c r="BO7" s="173" t="s">
        <v>201</v>
      </c>
      <c r="BP7" s="174"/>
      <c r="BQ7" s="175"/>
      <c r="BR7" s="173" t="s">
        <v>252</v>
      </c>
      <c r="BS7" s="174"/>
      <c r="BT7" s="175"/>
      <c r="BU7" s="194" t="s">
        <v>253</v>
      </c>
      <c r="BV7" s="195"/>
      <c r="BW7" s="196"/>
      <c r="BX7" s="173" t="s">
        <v>206</v>
      </c>
      <c r="BY7" s="174"/>
      <c r="BZ7" s="175"/>
      <c r="CA7" s="173" t="s">
        <v>208</v>
      </c>
      <c r="CB7" s="174"/>
      <c r="CC7" s="175"/>
      <c r="CD7" s="173" t="s">
        <v>211</v>
      </c>
      <c r="CE7" s="174"/>
      <c r="CF7" s="175"/>
      <c r="CG7" s="173" t="s">
        <v>254</v>
      </c>
      <c r="CH7" s="174"/>
      <c r="CI7" s="175"/>
      <c r="CJ7" s="173" t="s">
        <v>215</v>
      </c>
      <c r="CK7" s="174"/>
      <c r="CL7" s="175"/>
      <c r="CM7" s="173" t="s">
        <v>217</v>
      </c>
      <c r="CN7" s="174"/>
      <c r="CO7" s="175"/>
      <c r="CP7" s="173" t="s">
        <v>255</v>
      </c>
      <c r="CQ7" s="174"/>
      <c r="CR7" s="175"/>
      <c r="CS7" s="173" t="s">
        <v>221</v>
      </c>
      <c r="CT7" s="174"/>
      <c r="CU7" s="174"/>
      <c r="CV7" s="167" t="s">
        <v>256</v>
      </c>
      <c r="CW7" s="190"/>
      <c r="CX7" s="191"/>
      <c r="CY7" s="173" t="s">
        <v>257</v>
      </c>
      <c r="CZ7" s="174"/>
      <c r="DA7" s="175"/>
      <c r="DB7" s="173" t="s">
        <v>225</v>
      </c>
      <c r="DC7" s="174"/>
      <c r="DD7" s="175"/>
      <c r="DE7" s="167" t="s">
        <v>258</v>
      </c>
      <c r="DF7" s="190"/>
      <c r="DG7" s="190"/>
      <c r="DH7" s="173" t="s">
        <v>228</v>
      </c>
      <c r="DI7" s="174"/>
      <c r="DJ7" s="174"/>
      <c r="DK7" s="173" t="s">
        <v>230</v>
      </c>
      <c r="DL7" s="174"/>
      <c r="DM7" s="175"/>
      <c r="DN7" s="167" t="s">
        <v>231</v>
      </c>
      <c r="DO7" s="190"/>
      <c r="DP7" s="191"/>
      <c r="DQ7" s="173" t="s">
        <v>259</v>
      </c>
      <c r="DR7" s="174"/>
      <c r="DS7" s="175"/>
      <c r="DT7" s="167" t="s">
        <v>260</v>
      </c>
      <c r="DU7" s="190"/>
      <c r="DV7" s="191"/>
      <c r="DW7" s="173" t="s">
        <v>237</v>
      </c>
      <c r="DX7" s="174"/>
      <c r="DY7" s="175"/>
      <c r="DZ7" s="173" t="s">
        <v>267</v>
      </c>
      <c r="EA7" s="174"/>
      <c r="EB7" s="175"/>
      <c r="EC7" s="173" t="s">
        <v>261</v>
      </c>
      <c r="ED7" s="174"/>
      <c r="EE7" s="175"/>
      <c r="EF7" s="173" t="s">
        <v>262</v>
      </c>
      <c r="EG7" s="174"/>
      <c r="EH7" s="175"/>
      <c r="EI7" s="173" t="s">
        <v>263</v>
      </c>
      <c r="EJ7" s="174"/>
      <c r="EK7" s="175"/>
      <c r="EL7" s="173" t="s">
        <v>293</v>
      </c>
      <c r="EM7" s="174"/>
      <c r="EN7" s="175"/>
      <c r="EO7" s="167" t="s">
        <v>264</v>
      </c>
      <c r="EP7" s="190"/>
      <c r="EQ7" s="190"/>
      <c r="ER7" s="173" t="s">
        <v>265</v>
      </c>
      <c r="ES7" s="174"/>
      <c r="ET7" s="175"/>
      <c r="EU7" s="173" t="s">
        <v>266</v>
      </c>
      <c r="EV7" s="174"/>
      <c r="EW7" s="175"/>
      <c r="EX7" s="173" t="s">
        <v>507</v>
      </c>
      <c r="EY7" s="174"/>
      <c r="EZ7" s="175"/>
      <c r="FA7" s="173" t="s">
        <v>226</v>
      </c>
      <c r="FB7" s="174"/>
      <c r="FC7" s="175"/>
      <c r="FD7" s="173" t="s">
        <v>508</v>
      </c>
      <c r="FE7" s="174"/>
      <c r="FF7" s="175"/>
      <c r="FG7" s="173" t="s">
        <v>268</v>
      </c>
      <c r="FH7" s="174"/>
      <c r="FI7" s="175"/>
      <c r="FJ7" s="173" t="s">
        <v>509</v>
      </c>
      <c r="FK7" s="174"/>
      <c r="FL7" s="175"/>
      <c r="FM7" s="173" t="s">
        <v>236</v>
      </c>
      <c r="FN7" s="174"/>
      <c r="FO7" s="174"/>
      <c r="FP7" s="173" t="s">
        <v>327</v>
      </c>
      <c r="FQ7" s="174"/>
      <c r="FR7" s="175"/>
      <c r="FS7" s="173" t="s">
        <v>328</v>
      </c>
      <c r="FT7" s="174"/>
      <c r="FU7" s="175"/>
      <c r="FV7" s="173" t="s">
        <v>306</v>
      </c>
      <c r="FW7" s="174"/>
      <c r="FX7" s="175"/>
      <c r="FY7" s="173" t="s">
        <v>307</v>
      </c>
      <c r="FZ7" s="174"/>
      <c r="GA7" s="175"/>
      <c r="GB7" s="173" t="s">
        <v>308</v>
      </c>
      <c r="GC7" s="174"/>
      <c r="GD7" s="175"/>
      <c r="GE7" s="173" t="s">
        <v>309</v>
      </c>
      <c r="GF7" s="174"/>
      <c r="GG7" s="175"/>
      <c r="GH7" s="167" t="s">
        <v>320</v>
      </c>
      <c r="GI7" s="190"/>
      <c r="GJ7" s="191"/>
      <c r="GK7" s="173" t="s">
        <v>310</v>
      </c>
      <c r="GL7" s="174"/>
      <c r="GM7" s="175"/>
      <c r="GN7" s="173" t="s">
        <v>311</v>
      </c>
      <c r="GO7" s="174"/>
      <c r="GP7" s="175"/>
      <c r="GQ7" s="167" t="s">
        <v>190</v>
      </c>
      <c r="GR7" s="190"/>
      <c r="GS7" s="191"/>
      <c r="GT7" s="173" t="s">
        <v>329</v>
      </c>
      <c r="GU7" s="174"/>
      <c r="GV7" s="175"/>
      <c r="GW7" s="173" t="s">
        <v>324</v>
      </c>
      <c r="GX7" s="174"/>
      <c r="GY7" s="175"/>
      <c r="GZ7" s="173" t="s">
        <v>330</v>
      </c>
      <c r="HA7" s="174"/>
      <c r="HB7" s="175"/>
    </row>
    <row r="8" spans="1:210" s="3" customFormat="1" ht="14.25" customHeight="1">
      <c r="A8" s="184" t="s">
        <v>0</v>
      </c>
      <c r="B8" s="186" t="s">
        <v>1</v>
      </c>
      <c r="C8" s="184" t="s">
        <v>286</v>
      </c>
      <c r="D8" s="176" t="s">
        <v>387</v>
      </c>
      <c r="E8" s="176" t="s">
        <v>388</v>
      </c>
      <c r="F8" s="176" t="s">
        <v>518</v>
      </c>
      <c r="G8" s="183" t="s">
        <v>313</v>
      </c>
      <c r="H8" s="183"/>
      <c r="I8" s="176" t="s">
        <v>2</v>
      </c>
      <c r="J8" s="176" t="s">
        <v>389</v>
      </c>
      <c r="K8" s="176" t="s">
        <v>388</v>
      </c>
      <c r="L8" s="176" t="s">
        <v>390</v>
      </c>
      <c r="M8" s="176" t="s">
        <v>389</v>
      </c>
      <c r="N8" s="176" t="s">
        <v>388</v>
      </c>
      <c r="O8" s="176" t="s">
        <v>390</v>
      </c>
      <c r="P8" s="176" t="s">
        <v>389</v>
      </c>
      <c r="Q8" s="176" t="s">
        <v>388</v>
      </c>
      <c r="R8" s="176" t="s">
        <v>390</v>
      </c>
      <c r="S8" s="176" t="s">
        <v>389</v>
      </c>
      <c r="T8" s="176" t="s">
        <v>388</v>
      </c>
      <c r="U8" s="176" t="s">
        <v>390</v>
      </c>
      <c r="V8" s="176" t="s">
        <v>389</v>
      </c>
      <c r="W8" s="176" t="s">
        <v>388</v>
      </c>
      <c r="X8" s="176" t="s">
        <v>390</v>
      </c>
      <c r="Y8" s="176" t="s">
        <v>389</v>
      </c>
      <c r="Z8" s="176" t="s">
        <v>388</v>
      </c>
      <c r="AA8" s="176" t="s">
        <v>390</v>
      </c>
      <c r="AB8" s="176" t="s">
        <v>389</v>
      </c>
      <c r="AC8" s="176" t="s">
        <v>388</v>
      </c>
      <c r="AD8" s="176" t="s">
        <v>390</v>
      </c>
      <c r="AE8" s="176" t="s">
        <v>389</v>
      </c>
      <c r="AF8" s="176" t="s">
        <v>388</v>
      </c>
      <c r="AG8" s="176" t="s">
        <v>390</v>
      </c>
      <c r="AH8" s="176" t="s">
        <v>389</v>
      </c>
      <c r="AI8" s="176" t="s">
        <v>388</v>
      </c>
      <c r="AJ8" s="176" t="s">
        <v>390</v>
      </c>
      <c r="AK8" s="176" t="s">
        <v>389</v>
      </c>
      <c r="AL8" s="176" t="s">
        <v>388</v>
      </c>
      <c r="AM8" s="176" t="s">
        <v>390</v>
      </c>
      <c r="AN8" s="176" t="s">
        <v>389</v>
      </c>
      <c r="AO8" s="176" t="s">
        <v>388</v>
      </c>
      <c r="AP8" s="176" t="s">
        <v>390</v>
      </c>
      <c r="AQ8" s="176" t="s">
        <v>389</v>
      </c>
      <c r="AR8" s="176" t="s">
        <v>388</v>
      </c>
      <c r="AS8" s="176" t="s">
        <v>390</v>
      </c>
      <c r="AT8" s="176" t="s">
        <v>389</v>
      </c>
      <c r="AU8" s="176" t="s">
        <v>388</v>
      </c>
      <c r="AV8" s="176" t="s">
        <v>390</v>
      </c>
      <c r="AW8" s="176" t="s">
        <v>389</v>
      </c>
      <c r="AX8" s="176" t="s">
        <v>388</v>
      </c>
      <c r="AY8" s="176" t="s">
        <v>390</v>
      </c>
      <c r="AZ8" s="176" t="s">
        <v>389</v>
      </c>
      <c r="BA8" s="176" t="s">
        <v>388</v>
      </c>
      <c r="BB8" s="176" t="s">
        <v>390</v>
      </c>
      <c r="BC8" s="176" t="s">
        <v>389</v>
      </c>
      <c r="BD8" s="176" t="s">
        <v>388</v>
      </c>
      <c r="BE8" s="176" t="s">
        <v>390</v>
      </c>
      <c r="BF8" s="176" t="s">
        <v>389</v>
      </c>
      <c r="BG8" s="176" t="s">
        <v>388</v>
      </c>
      <c r="BH8" s="176" t="s">
        <v>390</v>
      </c>
      <c r="BI8" s="176" t="s">
        <v>389</v>
      </c>
      <c r="BJ8" s="176" t="s">
        <v>388</v>
      </c>
      <c r="BK8" s="176" t="s">
        <v>390</v>
      </c>
      <c r="BL8" s="176" t="s">
        <v>389</v>
      </c>
      <c r="BM8" s="176" t="s">
        <v>388</v>
      </c>
      <c r="BN8" s="176" t="s">
        <v>390</v>
      </c>
      <c r="BO8" s="176" t="s">
        <v>389</v>
      </c>
      <c r="BP8" s="176" t="s">
        <v>388</v>
      </c>
      <c r="BQ8" s="176" t="s">
        <v>390</v>
      </c>
      <c r="BR8" s="176" t="s">
        <v>389</v>
      </c>
      <c r="BS8" s="176" t="s">
        <v>388</v>
      </c>
      <c r="BT8" s="176" t="s">
        <v>390</v>
      </c>
      <c r="BU8" s="176" t="s">
        <v>389</v>
      </c>
      <c r="BV8" s="176" t="s">
        <v>388</v>
      </c>
      <c r="BW8" s="176" t="s">
        <v>390</v>
      </c>
      <c r="BX8" s="176" t="s">
        <v>389</v>
      </c>
      <c r="BY8" s="176" t="s">
        <v>388</v>
      </c>
      <c r="BZ8" s="176" t="s">
        <v>390</v>
      </c>
      <c r="CA8" s="176" t="s">
        <v>389</v>
      </c>
      <c r="CB8" s="176" t="s">
        <v>388</v>
      </c>
      <c r="CC8" s="176" t="s">
        <v>390</v>
      </c>
      <c r="CD8" s="176" t="s">
        <v>389</v>
      </c>
      <c r="CE8" s="176" t="s">
        <v>388</v>
      </c>
      <c r="CF8" s="176" t="s">
        <v>390</v>
      </c>
      <c r="CG8" s="176" t="s">
        <v>389</v>
      </c>
      <c r="CH8" s="176" t="s">
        <v>388</v>
      </c>
      <c r="CI8" s="176" t="s">
        <v>390</v>
      </c>
      <c r="CJ8" s="176" t="s">
        <v>389</v>
      </c>
      <c r="CK8" s="176" t="s">
        <v>388</v>
      </c>
      <c r="CL8" s="176" t="s">
        <v>390</v>
      </c>
      <c r="CM8" s="176" t="s">
        <v>389</v>
      </c>
      <c r="CN8" s="176" t="s">
        <v>388</v>
      </c>
      <c r="CO8" s="176" t="s">
        <v>390</v>
      </c>
      <c r="CP8" s="176" t="s">
        <v>389</v>
      </c>
      <c r="CQ8" s="176" t="s">
        <v>388</v>
      </c>
      <c r="CR8" s="176" t="s">
        <v>390</v>
      </c>
      <c r="CS8" s="176" t="s">
        <v>389</v>
      </c>
      <c r="CT8" s="176" t="s">
        <v>388</v>
      </c>
      <c r="CU8" s="176" t="s">
        <v>390</v>
      </c>
      <c r="CV8" s="176" t="s">
        <v>389</v>
      </c>
      <c r="CW8" s="176" t="s">
        <v>388</v>
      </c>
      <c r="CX8" s="176" t="s">
        <v>390</v>
      </c>
      <c r="CY8" s="176" t="s">
        <v>389</v>
      </c>
      <c r="CZ8" s="176" t="s">
        <v>388</v>
      </c>
      <c r="DA8" s="176" t="s">
        <v>390</v>
      </c>
      <c r="DB8" s="176" t="s">
        <v>389</v>
      </c>
      <c r="DC8" s="176" t="s">
        <v>388</v>
      </c>
      <c r="DD8" s="176" t="s">
        <v>390</v>
      </c>
      <c r="DE8" s="176" t="s">
        <v>389</v>
      </c>
      <c r="DF8" s="176" t="s">
        <v>388</v>
      </c>
      <c r="DG8" s="176" t="s">
        <v>390</v>
      </c>
      <c r="DH8" s="176" t="s">
        <v>389</v>
      </c>
      <c r="DI8" s="176" t="s">
        <v>388</v>
      </c>
      <c r="DJ8" s="176" t="s">
        <v>390</v>
      </c>
      <c r="DK8" s="176" t="s">
        <v>389</v>
      </c>
      <c r="DL8" s="176" t="s">
        <v>388</v>
      </c>
      <c r="DM8" s="176" t="s">
        <v>390</v>
      </c>
      <c r="DN8" s="176" t="s">
        <v>389</v>
      </c>
      <c r="DO8" s="176" t="s">
        <v>388</v>
      </c>
      <c r="DP8" s="176" t="s">
        <v>390</v>
      </c>
      <c r="DQ8" s="176" t="s">
        <v>389</v>
      </c>
      <c r="DR8" s="176" t="s">
        <v>388</v>
      </c>
      <c r="DS8" s="176" t="s">
        <v>390</v>
      </c>
      <c r="DT8" s="176" t="s">
        <v>389</v>
      </c>
      <c r="DU8" s="176" t="s">
        <v>388</v>
      </c>
      <c r="DV8" s="176" t="s">
        <v>390</v>
      </c>
      <c r="DW8" s="176" t="s">
        <v>389</v>
      </c>
      <c r="DX8" s="176" t="s">
        <v>388</v>
      </c>
      <c r="DY8" s="176" t="s">
        <v>390</v>
      </c>
      <c r="DZ8" s="176" t="s">
        <v>389</v>
      </c>
      <c r="EA8" s="176" t="s">
        <v>388</v>
      </c>
      <c r="EB8" s="176" t="s">
        <v>390</v>
      </c>
      <c r="EC8" s="176" t="s">
        <v>389</v>
      </c>
      <c r="ED8" s="176" t="s">
        <v>388</v>
      </c>
      <c r="EE8" s="176" t="s">
        <v>390</v>
      </c>
      <c r="EF8" s="176" t="s">
        <v>389</v>
      </c>
      <c r="EG8" s="176" t="s">
        <v>388</v>
      </c>
      <c r="EH8" s="176" t="s">
        <v>390</v>
      </c>
      <c r="EI8" s="176" t="s">
        <v>389</v>
      </c>
      <c r="EJ8" s="176" t="s">
        <v>388</v>
      </c>
      <c r="EK8" s="176" t="s">
        <v>390</v>
      </c>
      <c r="EL8" s="176" t="s">
        <v>389</v>
      </c>
      <c r="EM8" s="176" t="s">
        <v>388</v>
      </c>
      <c r="EN8" s="176" t="s">
        <v>390</v>
      </c>
      <c r="EO8" s="176" t="s">
        <v>389</v>
      </c>
      <c r="EP8" s="176" t="s">
        <v>388</v>
      </c>
      <c r="EQ8" s="176" t="s">
        <v>390</v>
      </c>
      <c r="ER8" s="176" t="s">
        <v>389</v>
      </c>
      <c r="ES8" s="176" t="s">
        <v>388</v>
      </c>
      <c r="ET8" s="176" t="s">
        <v>390</v>
      </c>
      <c r="EU8" s="176" t="s">
        <v>389</v>
      </c>
      <c r="EV8" s="176" t="s">
        <v>388</v>
      </c>
      <c r="EW8" s="176" t="s">
        <v>390</v>
      </c>
      <c r="EX8" s="176" t="s">
        <v>389</v>
      </c>
      <c r="EY8" s="176" t="s">
        <v>388</v>
      </c>
      <c r="EZ8" s="176" t="s">
        <v>390</v>
      </c>
      <c r="FA8" s="176" t="s">
        <v>389</v>
      </c>
      <c r="FB8" s="176" t="s">
        <v>388</v>
      </c>
      <c r="FC8" s="176" t="s">
        <v>390</v>
      </c>
      <c r="FD8" s="176" t="s">
        <v>389</v>
      </c>
      <c r="FE8" s="176" t="s">
        <v>388</v>
      </c>
      <c r="FF8" s="176" t="s">
        <v>390</v>
      </c>
      <c r="FG8" s="176" t="s">
        <v>389</v>
      </c>
      <c r="FH8" s="176" t="s">
        <v>388</v>
      </c>
      <c r="FI8" s="176" t="s">
        <v>390</v>
      </c>
      <c r="FJ8" s="176" t="s">
        <v>389</v>
      </c>
      <c r="FK8" s="176" t="s">
        <v>388</v>
      </c>
      <c r="FL8" s="176" t="s">
        <v>390</v>
      </c>
      <c r="FM8" s="176" t="s">
        <v>389</v>
      </c>
      <c r="FN8" s="176" t="s">
        <v>388</v>
      </c>
      <c r="FO8" s="176" t="s">
        <v>390</v>
      </c>
      <c r="FP8" s="176" t="s">
        <v>389</v>
      </c>
      <c r="FQ8" s="176" t="s">
        <v>388</v>
      </c>
      <c r="FR8" s="176" t="s">
        <v>390</v>
      </c>
      <c r="FS8" s="176" t="s">
        <v>389</v>
      </c>
      <c r="FT8" s="176" t="s">
        <v>388</v>
      </c>
      <c r="FU8" s="176" t="s">
        <v>390</v>
      </c>
      <c r="FV8" s="176" t="s">
        <v>389</v>
      </c>
      <c r="FW8" s="176" t="s">
        <v>388</v>
      </c>
      <c r="FX8" s="176" t="s">
        <v>390</v>
      </c>
      <c r="FY8" s="176" t="s">
        <v>389</v>
      </c>
      <c r="FZ8" s="176" t="s">
        <v>388</v>
      </c>
      <c r="GA8" s="176" t="s">
        <v>390</v>
      </c>
      <c r="GB8" s="176" t="s">
        <v>389</v>
      </c>
      <c r="GC8" s="176" t="s">
        <v>388</v>
      </c>
      <c r="GD8" s="176" t="s">
        <v>390</v>
      </c>
      <c r="GE8" s="176" t="s">
        <v>389</v>
      </c>
      <c r="GF8" s="176" t="s">
        <v>388</v>
      </c>
      <c r="GG8" s="176" t="s">
        <v>390</v>
      </c>
      <c r="GH8" s="176" t="s">
        <v>389</v>
      </c>
      <c r="GI8" s="176" t="s">
        <v>388</v>
      </c>
      <c r="GJ8" s="176" t="s">
        <v>390</v>
      </c>
      <c r="GK8" s="176" t="s">
        <v>389</v>
      </c>
      <c r="GL8" s="176" t="s">
        <v>388</v>
      </c>
      <c r="GM8" s="176" t="s">
        <v>390</v>
      </c>
      <c r="GN8" s="176" t="s">
        <v>389</v>
      </c>
      <c r="GO8" s="176" t="s">
        <v>388</v>
      </c>
      <c r="GP8" s="176" t="s">
        <v>390</v>
      </c>
      <c r="GQ8" s="176" t="s">
        <v>389</v>
      </c>
      <c r="GR8" s="176" t="s">
        <v>388</v>
      </c>
      <c r="GS8" s="176" t="s">
        <v>390</v>
      </c>
      <c r="GT8" s="176" t="s">
        <v>389</v>
      </c>
      <c r="GU8" s="176" t="s">
        <v>388</v>
      </c>
      <c r="GV8" s="176" t="s">
        <v>390</v>
      </c>
      <c r="GW8" s="176" t="s">
        <v>389</v>
      </c>
      <c r="GX8" s="176" t="s">
        <v>388</v>
      </c>
      <c r="GY8" s="176" t="s">
        <v>390</v>
      </c>
      <c r="GZ8" s="176" t="s">
        <v>389</v>
      </c>
      <c r="HA8" s="176" t="s">
        <v>388</v>
      </c>
      <c r="HB8" s="176" t="s">
        <v>390</v>
      </c>
    </row>
    <row r="9" spans="1:210" s="3" customFormat="1" ht="28.5" customHeight="1">
      <c r="A9" s="185"/>
      <c r="B9" s="187"/>
      <c r="C9" s="185"/>
      <c r="D9" s="177"/>
      <c r="E9" s="177"/>
      <c r="F9" s="177"/>
      <c r="G9" s="121" t="s">
        <v>314</v>
      </c>
      <c r="H9" s="121" t="s">
        <v>315</v>
      </c>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row>
    <row r="10" spans="1:210" s="5" customFormat="1" ht="15">
      <c r="A10" s="4" t="s">
        <v>238</v>
      </c>
      <c r="B10" s="4" t="s">
        <v>239</v>
      </c>
      <c r="C10" s="4" t="s">
        <v>240</v>
      </c>
      <c r="D10" s="4" t="s">
        <v>298</v>
      </c>
      <c r="E10" s="4" t="s">
        <v>299</v>
      </c>
      <c r="F10" s="4" t="s">
        <v>300</v>
      </c>
      <c r="G10" s="4"/>
      <c r="H10" s="4"/>
      <c r="I10" s="4"/>
      <c r="J10" s="4" t="s">
        <v>298</v>
      </c>
      <c r="K10" s="4" t="s">
        <v>299</v>
      </c>
      <c r="L10" s="4" t="s">
        <v>300</v>
      </c>
      <c r="M10" s="4" t="s">
        <v>298</v>
      </c>
      <c r="N10" s="4" t="s">
        <v>299</v>
      </c>
      <c r="O10" s="4" t="s">
        <v>300</v>
      </c>
      <c r="P10" s="4" t="s">
        <v>298</v>
      </c>
      <c r="Q10" s="4" t="s">
        <v>299</v>
      </c>
      <c r="R10" s="4" t="s">
        <v>300</v>
      </c>
      <c r="S10" s="4" t="s">
        <v>298</v>
      </c>
      <c r="T10" s="4" t="s">
        <v>299</v>
      </c>
      <c r="U10" s="4" t="s">
        <v>300</v>
      </c>
      <c r="V10" s="4" t="s">
        <v>298</v>
      </c>
      <c r="W10" s="4" t="s">
        <v>299</v>
      </c>
      <c r="X10" s="4" t="s">
        <v>300</v>
      </c>
      <c r="Y10" s="4" t="s">
        <v>298</v>
      </c>
      <c r="Z10" s="4" t="s">
        <v>299</v>
      </c>
      <c r="AA10" s="4" t="s">
        <v>300</v>
      </c>
      <c r="AB10" s="4" t="s">
        <v>298</v>
      </c>
      <c r="AC10" s="4" t="s">
        <v>299</v>
      </c>
      <c r="AD10" s="4" t="s">
        <v>300</v>
      </c>
      <c r="AE10" s="4" t="s">
        <v>298</v>
      </c>
      <c r="AF10" s="4" t="s">
        <v>299</v>
      </c>
      <c r="AG10" s="4" t="s">
        <v>300</v>
      </c>
      <c r="AH10" s="4" t="s">
        <v>298</v>
      </c>
      <c r="AI10" s="4" t="s">
        <v>299</v>
      </c>
      <c r="AJ10" s="4" t="s">
        <v>300</v>
      </c>
      <c r="AK10" s="4" t="s">
        <v>298</v>
      </c>
      <c r="AL10" s="4" t="s">
        <v>299</v>
      </c>
      <c r="AM10" s="4" t="s">
        <v>300</v>
      </c>
      <c r="AN10" s="4" t="s">
        <v>298</v>
      </c>
      <c r="AO10" s="4" t="s">
        <v>299</v>
      </c>
      <c r="AP10" s="4" t="s">
        <v>300</v>
      </c>
      <c r="AQ10" s="4" t="s">
        <v>298</v>
      </c>
      <c r="AR10" s="4" t="s">
        <v>299</v>
      </c>
      <c r="AS10" s="4" t="s">
        <v>300</v>
      </c>
      <c r="AT10" s="4" t="s">
        <v>298</v>
      </c>
      <c r="AU10" s="4" t="s">
        <v>299</v>
      </c>
      <c r="AV10" s="4" t="s">
        <v>300</v>
      </c>
      <c r="AW10" s="4" t="s">
        <v>298</v>
      </c>
      <c r="AX10" s="4" t="s">
        <v>299</v>
      </c>
      <c r="AY10" s="4" t="s">
        <v>300</v>
      </c>
      <c r="AZ10" s="4" t="s">
        <v>298</v>
      </c>
      <c r="BA10" s="4" t="s">
        <v>299</v>
      </c>
      <c r="BB10" s="4" t="s">
        <v>300</v>
      </c>
      <c r="BC10" s="4" t="s">
        <v>298</v>
      </c>
      <c r="BD10" s="4" t="s">
        <v>299</v>
      </c>
      <c r="BE10" s="4" t="s">
        <v>300</v>
      </c>
      <c r="BF10" s="4" t="s">
        <v>298</v>
      </c>
      <c r="BG10" s="4" t="s">
        <v>299</v>
      </c>
      <c r="BH10" s="4" t="s">
        <v>300</v>
      </c>
      <c r="BI10" s="4" t="s">
        <v>298</v>
      </c>
      <c r="BJ10" s="4" t="s">
        <v>299</v>
      </c>
      <c r="BK10" s="4" t="s">
        <v>300</v>
      </c>
      <c r="BL10" s="4" t="s">
        <v>298</v>
      </c>
      <c r="BM10" s="4" t="s">
        <v>299</v>
      </c>
      <c r="BN10" s="4" t="s">
        <v>300</v>
      </c>
      <c r="BO10" s="4" t="s">
        <v>298</v>
      </c>
      <c r="BP10" s="4" t="s">
        <v>299</v>
      </c>
      <c r="BQ10" s="4" t="s">
        <v>300</v>
      </c>
      <c r="BR10" s="4" t="s">
        <v>298</v>
      </c>
      <c r="BS10" s="4" t="s">
        <v>299</v>
      </c>
      <c r="BT10" s="4" t="s">
        <v>300</v>
      </c>
      <c r="BU10" s="4" t="s">
        <v>298</v>
      </c>
      <c r="BV10" s="4" t="s">
        <v>299</v>
      </c>
      <c r="BW10" s="4" t="s">
        <v>300</v>
      </c>
      <c r="BX10" s="4" t="s">
        <v>298</v>
      </c>
      <c r="BY10" s="4" t="s">
        <v>299</v>
      </c>
      <c r="BZ10" s="4" t="s">
        <v>300</v>
      </c>
      <c r="CA10" s="4" t="s">
        <v>298</v>
      </c>
      <c r="CB10" s="4" t="s">
        <v>299</v>
      </c>
      <c r="CC10" s="4" t="s">
        <v>300</v>
      </c>
      <c r="CD10" s="4" t="s">
        <v>298</v>
      </c>
      <c r="CE10" s="4" t="s">
        <v>299</v>
      </c>
      <c r="CF10" s="4" t="s">
        <v>300</v>
      </c>
      <c r="CG10" s="4" t="s">
        <v>298</v>
      </c>
      <c r="CH10" s="4" t="s">
        <v>299</v>
      </c>
      <c r="CI10" s="4" t="s">
        <v>300</v>
      </c>
      <c r="CJ10" s="4" t="s">
        <v>298</v>
      </c>
      <c r="CK10" s="4" t="s">
        <v>299</v>
      </c>
      <c r="CL10" s="4" t="s">
        <v>300</v>
      </c>
      <c r="CM10" s="4" t="s">
        <v>298</v>
      </c>
      <c r="CN10" s="4" t="s">
        <v>299</v>
      </c>
      <c r="CO10" s="4" t="s">
        <v>300</v>
      </c>
      <c r="CP10" s="4" t="s">
        <v>298</v>
      </c>
      <c r="CQ10" s="4" t="s">
        <v>299</v>
      </c>
      <c r="CR10" s="4" t="s">
        <v>300</v>
      </c>
      <c r="CS10" s="4" t="s">
        <v>298</v>
      </c>
      <c r="CT10" s="4" t="s">
        <v>299</v>
      </c>
      <c r="CU10" s="4" t="s">
        <v>300</v>
      </c>
      <c r="CV10" s="4" t="s">
        <v>298</v>
      </c>
      <c r="CW10" s="4" t="s">
        <v>299</v>
      </c>
      <c r="CX10" s="4" t="s">
        <v>300</v>
      </c>
      <c r="CY10" s="4" t="s">
        <v>298</v>
      </c>
      <c r="CZ10" s="4" t="s">
        <v>299</v>
      </c>
      <c r="DA10" s="4" t="s">
        <v>300</v>
      </c>
      <c r="DB10" s="4" t="s">
        <v>298</v>
      </c>
      <c r="DC10" s="4" t="s">
        <v>299</v>
      </c>
      <c r="DD10" s="4" t="s">
        <v>300</v>
      </c>
      <c r="DE10" s="4" t="s">
        <v>298</v>
      </c>
      <c r="DF10" s="4" t="s">
        <v>299</v>
      </c>
      <c r="DG10" s="4" t="s">
        <v>300</v>
      </c>
      <c r="DH10" s="4" t="s">
        <v>298</v>
      </c>
      <c r="DI10" s="4" t="s">
        <v>299</v>
      </c>
      <c r="DJ10" s="4" t="s">
        <v>300</v>
      </c>
      <c r="DK10" s="4" t="s">
        <v>298</v>
      </c>
      <c r="DL10" s="4" t="s">
        <v>299</v>
      </c>
      <c r="DM10" s="4" t="s">
        <v>300</v>
      </c>
      <c r="DN10" s="4" t="s">
        <v>298</v>
      </c>
      <c r="DO10" s="4" t="s">
        <v>299</v>
      </c>
      <c r="DP10" s="4" t="s">
        <v>300</v>
      </c>
      <c r="DQ10" s="4" t="s">
        <v>298</v>
      </c>
      <c r="DR10" s="4" t="s">
        <v>299</v>
      </c>
      <c r="DS10" s="4" t="s">
        <v>300</v>
      </c>
      <c r="DT10" s="4" t="s">
        <v>298</v>
      </c>
      <c r="DU10" s="4" t="s">
        <v>299</v>
      </c>
      <c r="DV10" s="4" t="s">
        <v>300</v>
      </c>
      <c r="DW10" s="4" t="s">
        <v>298</v>
      </c>
      <c r="DX10" s="4" t="s">
        <v>299</v>
      </c>
      <c r="DY10" s="4" t="s">
        <v>300</v>
      </c>
      <c r="DZ10" s="4" t="s">
        <v>298</v>
      </c>
      <c r="EA10" s="4" t="s">
        <v>299</v>
      </c>
      <c r="EB10" s="4" t="s">
        <v>300</v>
      </c>
      <c r="EC10" s="4" t="s">
        <v>298</v>
      </c>
      <c r="ED10" s="4" t="s">
        <v>299</v>
      </c>
      <c r="EE10" s="4" t="s">
        <v>300</v>
      </c>
      <c r="EF10" s="4" t="s">
        <v>298</v>
      </c>
      <c r="EG10" s="4" t="s">
        <v>299</v>
      </c>
      <c r="EH10" s="4" t="s">
        <v>300</v>
      </c>
      <c r="EI10" s="4" t="s">
        <v>298</v>
      </c>
      <c r="EJ10" s="4" t="s">
        <v>299</v>
      </c>
      <c r="EK10" s="4" t="s">
        <v>300</v>
      </c>
      <c r="EL10" s="4" t="s">
        <v>298</v>
      </c>
      <c r="EM10" s="4" t="s">
        <v>299</v>
      </c>
      <c r="EN10" s="4" t="s">
        <v>300</v>
      </c>
      <c r="EO10" s="4" t="s">
        <v>298</v>
      </c>
      <c r="EP10" s="4" t="s">
        <v>299</v>
      </c>
      <c r="EQ10" s="4" t="s">
        <v>300</v>
      </c>
      <c r="ER10" s="4" t="s">
        <v>298</v>
      </c>
      <c r="ES10" s="4" t="s">
        <v>299</v>
      </c>
      <c r="ET10" s="4" t="s">
        <v>300</v>
      </c>
      <c r="EU10" s="4" t="s">
        <v>298</v>
      </c>
      <c r="EV10" s="4" t="s">
        <v>299</v>
      </c>
      <c r="EW10" s="4" t="s">
        <v>300</v>
      </c>
      <c r="EX10" s="4" t="s">
        <v>298</v>
      </c>
      <c r="EY10" s="4" t="s">
        <v>299</v>
      </c>
      <c r="EZ10" s="4" t="s">
        <v>300</v>
      </c>
      <c r="FA10" s="4" t="s">
        <v>298</v>
      </c>
      <c r="FB10" s="4" t="s">
        <v>299</v>
      </c>
      <c r="FC10" s="4" t="s">
        <v>300</v>
      </c>
      <c r="FD10" s="4" t="s">
        <v>298</v>
      </c>
      <c r="FE10" s="4" t="s">
        <v>299</v>
      </c>
      <c r="FF10" s="4" t="s">
        <v>300</v>
      </c>
      <c r="FG10" s="4" t="s">
        <v>298</v>
      </c>
      <c r="FH10" s="4" t="s">
        <v>299</v>
      </c>
      <c r="FI10" s="4" t="s">
        <v>300</v>
      </c>
      <c r="FJ10" s="4" t="s">
        <v>298</v>
      </c>
      <c r="FK10" s="4" t="s">
        <v>299</v>
      </c>
      <c r="FL10" s="4" t="s">
        <v>300</v>
      </c>
      <c r="FM10" s="4" t="s">
        <v>298</v>
      </c>
      <c r="FN10" s="4" t="s">
        <v>299</v>
      </c>
      <c r="FO10" s="4" t="s">
        <v>300</v>
      </c>
      <c r="FP10" s="4" t="s">
        <v>298</v>
      </c>
      <c r="FQ10" s="4" t="s">
        <v>299</v>
      </c>
      <c r="FR10" s="4" t="s">
        <v>300</v>
      </c>
      <c r="FS10" s="4" t="s">
        <v>298</v>
      </c>
      <c r="FT10" s="4" t="s">
        <v>299</v>
      </c>
      <c r="FU10" s="4" t="s">
        <v>300</v>
      </c>
      <c r="FV10" s="4" t="s">
        <v>298</v>
      </c>
      <c r="FW10" s="4" t="s">
        <v>299</v>
      </c>
      <c r="FX10" s="4" t="s">
        <v>300</v>
      </c>
      <c r="FY10" s="4" t="s">
        <v>298</v>
      </c>
      <c r="FZ10" s="4" t="s">
        <v>299</v>
      </c>
      <c r="GA10" s="4" t="s">
        <v>300</v>
      </c>
      <c r="GB10" s="4" t="s">
        <v>298</v>
      </c>
      <c r="GC10" s="4" t="s">
        <v>299</v>
      </c>
      <c r="GD10" s="4" t="s">
        <v>300</v>
      </c>
      <c r="GE10" s="4" t="s">
        <v>298</v>
      </c>
      <c r="GF10" s="4" t="s">
        <v>299</v>
      </c>
      <c r="GG10" s="4" t="s">
        <v>300</v>
      </c>
      <c r="GH10" s="4" t="s">
        <v>298</v>
      </c>
      <c r="GI10" s="4" t="s">
        <v>299</v>
      </c>
      <c r="GJ10" s="4" t="s">
        <v>300</v>
      </c>
      <c r="GK10" s="4" t="s">
        <v>298</v>
      </c>
      <c r="GL10" s="4" t="s">
        <v>299</v>
      </c>
      <c r="GM10" s="4" t="s">
        <v>300</v>
      </c>
      <c r="GN10" s="4" t="s">
        <v>298</v>
      </c>
      <c r="GO10" s="4" t="s">
        <v>299</v>
      </c>
      <c r="GP10" s="4" t="s">
        <v>300</v>
      </c>
      <c r="GQ10" s="4" t="s">
        <v>298</v>
      </c>
      <c r="GR10" s="4" t="s">
        <v>299</v>
      </c>
      <c r="GS10" s="4" t="s">
        <v>300</v>
      </c>
      <c r="GT10" s="4" t="s">
        <v>298</v>
      </c>
      <c r="GU10" s="4" t="s">
        <v>299</v>
      </c>
      <c r="GV10" s="4" t="s">
        <v>300</v>
      </c>
      <c r="GW10" s="4" t="s">
        <v>298</v>
      </c>
      <c r="GX10" s="4" t="s">
        <v>299</v>
      </c>
      <c r="GY10" s="4" t="s">
        <v>300</v>
      </c>
      <c r="GZ10" s="4" t="s">
        <v>298</v>
      </c>
      <c r="HA10" s="4" t="s">
        <v>299</v>
      </c>
      <c r="HB10" s="4" t="s">
        <v>300</v>
      </c>
    </row>
    <row r="11" spans="1:210" s="6" customFormat="1" ht="33">
      <c r="A11" s="18" t="s">
        <v>4</v>
      </c>
      <c r="B11" s="19" t="s">
        <v>153</v>
      </c>
      <c r="C11" s="20"/>
      <c r="D11" s="21"/>
      <c r="E11" s="21"/>
      <c r="F11" s="21"/>
      <c r="G11" s="21"/>
      <c r="H11" s="21"/>
      <c r="I11" s="21"/>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row>
    <row r="12" spans="1:210" s="2" customFormat="1" ht="47.25">
      <c r="A12" s="23">
        <v>1</v>
      </c>
      <c r="B12" s="24" t="s">
        <v>287</v>
      </c>
      <c r="C12" s="25" t="s">
        <v>167</v>
      </c>
      <c r="D12" s="26">
        <f>SUMIF($J$10:$IV$10,"E",J12:IV12)</f>
        <v>45</v>
      </c>
      <c r="E12" s="26">
        <f>SUMIF($J$10:$IV$10,"F",J12:IV12)</f>
        <v>50</v>
      </c>
      <c r="F12" s="26">
        <f>SUMIF($J$10:$IV$10,"K",J12:IV12)</f>
        <v>38</v>
      </c>
      <c r="G12" s="122">
        <f>F12/D12</f>
        <v>0.8444444444444444</v>
      </c>
      <c r="H12" s="122">
        <f>F12/E12</f>
        <v>0.76</v>
      </c>
      <c r="I12" s="122"/>
      <c r="J12" s="27">
        <v>6</v>
      </c>
      <c r="K12" s="27">
        <v>7</v>
      </c>
      <c r="L12" s="27"/>
      <c r="M12" s="27"/>
      <c r="N12" s="27"/>
      <c r="O12" s="27"/>
      <c r="P12" s="27"/>
      <c r="Q12" s="27"/>
      <c r="R12" s="27"/>
      <c r="S12" s="27"/>
      <c r="T12" s="27"/>
      <c r="U12" s="27"/>
      <c r="V12" s="27"/>
      <c r="W12" s="27"/>
      <c r="X12" s="27"/>
      <c r="Y12" s="27"/>
      <c r="Z12" s="27"/>
      <c r="AA12" s="27"/>
      <c r="AB12" s="27">
        <v>1</v>
      </c>
      <c r="AC12" s="27">
        <v>1</v>
      </c>
      <c r="AD12" s="27">
        <v>1</v>
      </c>
      <c r="AE12" s="27"/>
      <c r="AF12" s="27"/>
      <c r="AG12" s="27"/>
      <c r="AH12" s="27"/>
      <c r="AI12" s="27"/>
      <c r="AJ12" s="27"/>
      <c r="AK12" s="27"/>
      <c r="AL12" s="27"/>
      <c r="AM12" s="27"/>
      <c r="AN12" s="27"/>
      <c r="AO12" s="27"/>
      <c r="AP12" s="27"/>
      <c r="AQ12" s="27"/>
      <c r="AR12" s="27"/>
      <c r="AS12" s="27">
        <v>3</v>
      </c>
      <c r="AT12" s="27"/>
      <c r="AU12" s="27"/>
      <c r="AV12" s="27"/>
      <c r="AW12" s="27"/>
      <c r="AX12" s="27"/>
      <c r="AY12" s="27"/>
      <c r="AZ12" s="27">
        <v>3</v>
      </c>
      <c r="BA12" s="27">
        <v>3</v>
      </c>
      <c r="BB12" s="27">
        <v>3</v>
      </c>
      <c r="BC12" s="27"/>
      <c r="BD12" s="27"/>
      <c r="BE12" s="27"/>
      <c r="BF12" s="27"/>
      <c r="BG12" s="27"/>
      <c r="BH12" s="27"/>
      <c r="BI12" s="27"/>
      <c r="BJ12" s="27"/>
      <c r="BK12" s="27"/>
      <c r="BL12" s="26">
        <v>3</v>
      </c>
      <c r="BM12" s="26">
        <v>3</v>
      </c>
      <c r="BN12" s="26">
        <v>3</v>
      </c>
      <c r="BO12" s="27"/>
      <c r="BP12" s="27">
        <v>1</v>
      </c>
      <c r="BQ12" s="27">
        <v>1</v>
      </c>
      <c r="BR12" s="27"/>
      <c r="BS12" s="27"/>
      <c r="BT12" s="27"/>
      <c r="BU12" s="27"/>
      <c r="BV12" s="27"/>
      <c r="BW12" s="27"/>
      <c r="BX12" s="27"/>
      <c r="BY12" s="27"/>
      <c r="BZ12" s="27"/>
      <c r="CA12" s="27"/>
      <c r="CB12" s="27"/>
      <c r="CC12" s="27"/>
      <c r="CD12" s="27"/>
      <c r="CE12" s="27"/>
      <c r="CF12" s="27"/>
      <c r="CG12" s="27">
        <v>12</v>
      </c>
      <c r="CH12" s="27">
        <v>12</v>
      </c>
      <c r="CI12" s="27">
        <v>12</v>
      </c>
      <c r="CJ12" s="27">
        <v>7</v>
      </c>
      <c r="CK12" s="27">
        <v>6</v>
      </c>
      <c r="CL12" s="27">
        <v>6</v>
      </c>
      <c r="CM12" s="27"/>
      <c r="CN12" s="27"/>
      <c r="CO12" s="27"/>
      <c r="CP12" s="27">
        <v>1</v>
      </c>
      <c r="CQ12" s="27">
        <v>1</v>
      </c>
      <c r="CR12" s="27">
        <v>1</v>
      </c>
      <c r="CS12" s="27"/>
      <c r="CT12" s="27"/>
      <c r="CU12" s="27"/>
      <c r="CV12" s="27"/>
      <c r="CW12" s="27"/>
      <c r="CX12" s="27"/>
      <c r="CY12" s="27"/>
      <c r="CZ12" s="27">
        <v>5</v>
      </c>
      <c r="DA12" s="27"/>
      <c r="DB12" s="27">
        <v>2</v>
      </c>
      <c r="DC12" s="27">
        <v>2</v>
      </c>
      <c r="DD12" s="27">
        <v>2</v>
      </c>
      <c r="DE12" s="27"/>
      <c r="DF12" s="27"/>
      <c r="DG12" s="27"/>
      <c r="DH12" s="27"/>
      <c r="DI12" s="27"/>
      <c r="DJ12" s="27"/>
      <c r="DK12" s="27">
        <v>1</v>
      </c>
      <c r="DL12" s="27">
        <v>1</v>
      </c>
      <c r="DM12" s="27">
        <v>1</v>
      </c>
      <c r="DN12" s="27"/>
      <c r="DO12" s="27"/>
      <c r="DP12" s="27"/>
      <c r="DQ12" s="27"/>
      <c r="DR12" s="27"/>
      <c r="DS12" s="27"/>
      <c r="DT12" s="27"/>
      <c r="DU12" s="27"/>
      <c r="DV12" s="27"/>
      <c r="DW12" s="27"/>
      <c r="DX12" s="27"/>
      <c r="DY12" s="27"/>
      <c r="DZ12" s="27">
        <v>1</v>
      </c>
      <c r="EA12" s="27">
        <v>1</v>
      </c>
      <c r="EB12" s="27">
        <v>1</v>
      </c>
      <c r="EC12" s="27"/>
      <c r="ED12" s="27"/>
      <c r="EE12" s="27"/>
      <c r="EF12" s="27">
        <v>1</v>
      </c>
      <c r="EG12" s="27">
        <v>1</v>
      </c>
      <c r="EH12" s="27">
        <v>1</v>
      </c>
      <c r="EI12" s="27"/>
      <c r="EJ12" s="27"/>
      <c r="EK12" s="27"/>
      <c r="EL12" s="27"/>
      <c r="EM12" s="27"/>
      <c r="EN12" s="27"/>
      <c r="EO12" s="27"/>
      <c r="EP12" s="27"/>
      <c r="EQ12" s="27"/>
      <c r="ER12" s="27">
        <v>1</v>
      </c>
      <c r="ES12" s="27">
        <v>1</v>
      </c>
      <c r="ET12" s="27">
        <v>1</v>
      </c>
      <c r="EU12" s="27"/>
      <c r="EV12" s="27"/>
      <c r="EW12" s="27"/>
      <c r="EX12" s="27"/>
      <c r="EY12" s="27"/>
      <c r="EZ12" s="27"/>
      <c r="FA12" s="27">
        <v>1</v>
      </c>
      <c r="FB12" s="27">
        <v>1</v>
      </c>
      <c r="FC12" s="27"/>
      <c r="FD12" s="27">
        <v>2</v>
      </c>
      <c r="FE12" s="27">
        <v>2</v>
      </c>
      <c r="FF12" s="27"/>
      <c r="FG12" s="27">
        <v>2</v>
      </c>
      <c r="FH12" s="27">
        <v>2</v>
      </c>
      <c r="FI12" s="27">
        <v>2</v>
      </c>
      <c r="FJ12" s="27">
        <v>1</v>
      </c>
      <c r="FK12" s="27"/>
      <c r="FL12" s="27"/>
      <c r="FM12" s="27"/>
      <c r="FN12" s="27"/>
      <c r="FO12" s="27"/>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row>
    <row r="13" spans="1:210" s="2" customFormat="1" ht="31.5">
      <c r="A13" s="23">
        <v>2</v>
      </c>
      <c r="B13" s="24" t="s">
        <v>288</v>
      </c>
      <c r="C13" s="25" t="s">
        <v>167</v>
      </c>
      <c r="D13" s="26">
        <f>SUMIF($J$10:$IV$10,"E",J13:IV13)</f>
        <v>21</v>
      </c>
      <c r="E13" s="26">
        <f>SUMIF($J$10:$IV$10,"F",J13:IV13)</f>
        <v>24</v>
      </c>
      <c r="F13" s="26">
        <f>SUMIF($J$10:$IV$10,"K",J13:IV13)</f>
        <v>13</v>
      </c>
      <c r="G13" s="122">
        <f>F13/D13</f>
        <v>0.6190476190476191</v>
      </c>
      <c r="H13" s="122">
        <f>F13/E13</f>
        <v>0.5416666666666666</v>
      </c>
      <c r="I13" s="122"/>
      <c r="J13" s="27"/>
      <c r="K13" s="27"/>
      <c r="L13" s="27"/>
      <c r="M13" s="27">
        <v>1</v>
      </c>
      <c r="N13" s="27">
        <v>1</v>
      </c>
      <c r="O13" s="27">
        <v>1</v>
      </c>
      <c r="P13" s="27"/>
      <c r="Q13" s="27"/>
      <c r="R13" s="27"/>
      <c r="S13" s="27"/>
      <c r="T13" s="27"/>
      <c r="U13" s="27">
        <v>1</v>
      </c>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v>3</v>
      </c>
      <c r="AT13" s="27"/>
      <c r="AU13" s="27"/>
      <c r="AV13" s="27"/>
      <c r="AW13" s="27"/>
      <c r="AX13" s="27"/>
      <c r="AY13" s="27"/>
      <c r="AZ13" s="27"/>
      <c r="BA13" s="27">
        <v>3</v>
      </c>
      <c r="BB13" s="27"/>
      <c r="BC13" s="27"/>
      <c r="BD13" s="27"/>
      <c r="BE13" s="27"/>
      <c r="BF13" s="27"/>
      <c r="BG13" s="27"/>
      <c r="BH13" s="27"/>
      <c r="BI13" s="27"/>
      <c r="BJ13" s="27"/>
      <c r="BK13" s="27"/>
      <c r="BL13" s="26">
        <v>1</v>
      </c>
      <c r="BM13" s="26">
        <v>1</v>
      </c>
      <c r="BN13" s="26">
        <v>1</v>
      </c>
      <c r="BO13" s="27"/>
      <c r="BP13" s="27"/>
      <c r="BQ13" s="27"/>
      <c r="BR13" s="27"/>
      <c r="BS13" s="27"/>
      <c r="BT13" s="27">
        <v>1</v>
      </c>
      <c r="BU13" s="27"/>
      <c r="BV13" s="27"/>
      <c r="BW13" s="27"/>
      <c r="BX13" s="27"/>
      <c r="BY13" s="27"/>
      <c r="BZ13" s="27"/>
      <c r="CA13" s="27"/>
      <c r="CB13" s="27"/>
      <c r="CC13" s="27"/>
      <c r="CD13" s="27"/>
      <c r="CE13" s="27"/>
      <c r="CF13" s="27"/>
      <c r="CG13" s="27">
        <v>13</v>
      </c>
      <c r="CH13" s="27">
        <v>13</v>
      </c>
      <c r="CI13" s="27"/>
      <c r="CJ13" s="27"/>
      <c r="CK13" s="27"/>
      <c r="CL13" s="27"/>
      <c r="CM13" s="27"/>
      <c r="CN13" s="14">
        <v>1</v>
      </c>
      <c r="CO13" s="27"/>
      <c r="CP13" s="27">
        <v>1</v>
      </c>
      <c r="CQ13" s="27">
        <v>1</v>
      </c>
      <c r="CR13" s="27">
        <v>1</v>
      </c>
      <c r="CS13" s="27"/>
      <c r="CT13" s="27"/>
      <c r="CU13" s="27"/>
      <c r="CV13" s="27"/>
      <c r="CW13" s="27"/>
      <c r="CX13" s="27"/>
      <c r="CY13" s="27"/>
      <c r="CZ13" s="27"/>
      <c r="DA13" s="27"/>
      <c r="DB13" s="27">
        <v>2</v>
      </c>
      <c r="DC13" s="27">
        <v>2</v>
      </c>
      <c r="DD13" s="27">
        <v>2</v>
      </c>
      <c r="DE13" s="27"/>
      <c r="DF13" s="27"/>
      <c r="DG13" s="27"/>
      <c r="DH13" s="27"/>
      <c r="DI13" s="27"/>
      <c r="DJ13" s="27"/>
      <c r="DK13" s="27"/>
      <c r="DL13" s="27"/>
      <c r="DM13" s="27">
        <v>1</v>
      </c>
      <c r="DN13" s="27"/>
      <c r="DO13" s="27"/>
      <c r="DP13" s="27"/>
      <c r="DQ13" s="27"/>
      <c r="DR13" s="27"/>
      <c r="DS13" s="27"/>
      <c r="DT13" s="27"/>
      <c r="DU13" s="27"/>
      <c r="DV13" s="27"/>
      <c r="DW13" s="27">
        <v>1</v>
      </c>
      <c r="DX13" s="27">
        <v>1</v>
      </c>
      <c r="DY13" s="27">
        <v>1</v>
      </c>
      <c r="DZ13" s="27"/>
      <c r="EA13" s="27">
        <v>1</v>
      </c>
      <c r="EB13" s="27">
        <v>1</v>
      </c>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v>2</v>
      </c>
      <c r="FK13" s="27"/>
      <c r="FL13" s="27"/>
      <c r="FM13" s="27"/>
      <c r="FN13" s="27"/>
      <c r="FO13" s="27"/>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row>
    <row r="14" spans="1:210" s="2" customFormat="1" ht="47.25">
      <c r="A14" s="23">
        <v>3</v>
      </c>
      <c r="B14" s="24" t="s">
        <v>289</v>
      </c>
      <c r="C14" s="25" t="s">
        <v>168</v>
      </c>
      <c r="D14" s="26">
        <f>SUMIF($J$10:$IV$10,"E",J14:IV14)</f>
        <v>52</v>
      </c>
      <c r="E14" s="26">
        <f>SUMIF($J$10:$IV$10,"F",J14:IV14)</f>
        <v>50</v>
      </c>
      <c r="F14" s="26">
        <f>SUMIF($J$10:$IV$10,"K",J14:IV14)</f>
        <v>36</v>
      </c>
      <c r="G14" s="122">
        <f>F14/D14</f>
        <v>0.6923076923076923</v>
      </c>
      <c r="H14" s="122">
        <f>F14/E14</f>
        <v>0.72</v>
      </c>
      <c r="I14" s="122"/>
      <c r="J14" s="27">
        <v>10</v>
      </c>
      <c r="K14" s="27">
        <v>12</v>
      </c>
      <c r="L14" s="27"/>
      <c r="M14" s="27"/>
      <c r="N14" s="27"/>
      <c r="O14" s="27"/>
      <c r="P14" s="27"/>
      <c r="Q14" s="27"/>
      <c r="R14" s="27"/>
      <c r="S14" s="27"/>
      <c r="T14" s="27"/>
      <c r="U14" s="27"/>
      <c r="V14" s="27"/>
      <c r="W14" s="27"/>
      <c r="X14" s="27"/>
      <c r="Y14" s="27"/>
      <c r="Z14" s="27"/>
      <c r="AA14" s="27"/>
      <c r="AB14" s="27">
        <v>2</v>
      </c>
      <c r="AC14" s="27">
        <v>2</v>
      </c>
      <c r="AD14" s="27">
        <v>2</v>
      </c>
      <c r="AE14" s="27"/>
      <c r="AF14" s="27"/>
      <c r="AG14" s="27"/>
      <c r="AH14" s="27"/>
      <c r="AI14" s="27"/>
      <c r="AJ14" s="27"/>
      <c r="AK14" s="27"/>
      <c r="AL14" s="27"/>
      <c r="AM14" s="27"/>
      <c r="AN14" s="27"/>
      <c r="AO14" s="27"/>
      <c r="AP14" s="27"/>
      <c r="AQ14" s="27"/>
      <c r="AR14" s="27"/>
      <c r="AS14" s="27">
        <v>4</v>
      </c>
      <c r="AT14" s="27"/>
      <c r="AU14" s="27"/>
      <c r="AV14" s="27"/>
      <c r="AW14" s="27"/>
      <c r="AX14" s="27">
        <v>2</v>
      </c>
      <c r="AY14" s="27">
        <v>2</v>
      </c>
      <c r="AZ14" s="27">
        <v>1</v>
      </c>
      <c r="BA14" s="27">
        <v>1</v>
      </c>
      <c r="BB14" s="27">
        <v>1</v>
      </c>
      <c r="BC14" s="27"/>
      <c r="BD14" s="27"/>
      <c r="BE14" s="27"/>
      <c r="BF14" s="27"/>
      <c r="BG14" s="27"/>
      <c r="BH14" s="27"/>
      <c r="BI14" s="27"/>
      <c r="BJ14" s="27"/>
      <c r="BK14" s="27"/>
      <c r="BL14" s="26">
        <v>1</v>
      </c>
      <c r="BM14" s="26">
        <v>1</v>
      </c>
      <c r="BN14" s="26">
        <v>1</v>
      </c>
      <c r="BO14" s="27"/>
      <c r="BP14" s="27"/>
      <c r="BQ14" s="27"/>
      <c r="BR14" s="27">
        <v>10</v>
      </c>
      <c r="BS14" s="27">
        <v>4</v>
      </c>
      <c r="BT14" s="27">
        <v>2</v>
      </c>
      <c r="BU14" s="27"/>
      <c r="BV14" s="27"/>
      <c r="BW14" s="27"/>
      <c r="BX14" s="27"/>
      <c r="BY14" s="27"/>
      <c r="BZ14" s="27"/>
      <c r="CA14" s="27"/>
      <c r="CB14" s="27"/>
      <c r="CC14" s="27"/>
      <c r="CD14" s="27"/>
      <c r="CE14" s="27"/>
      <c r="CF14" s="27"/>
      <c r="CG14" s="27">
        <v>8</v>
      </c>
      <c r="CH14" s="27">
        <v>8</v>
      </c>
      <c r="CI14" s="27">
        <v>8</v>
      </c>
      <c r="CJ14" s="27"/>
      <c r="CK14" s="27"/>
      <c r="CL14" s="27"/>
      <c r="CM14" s="27">
        <v>1</v>
      </c>
      <c r="CN14" s="27">
        <v>1</v>
      </c>
      <c r="CO14" s="27"/>
      <c r="CP14" s="27">
        <v>1</v>
      </c>
      <c r="CQ14" s="27">
        <v>1</v>
      </c>
      <c r="CR14" s="27">
        <v>1</v>
      </c>
      <c r="CS14" s="27"/>
      <c r="CT14" s="27"/>
      <c r="CU14" s="27"/>
      <c r="CV14" s="27"/>
      <c r="CW14" s="27"/>
      <c r="CX14" s="27"/>
      <c r="CY14" s="27"/>
      <c r="CZ14" s="27"/>
      <c r="DA14" s="27"/>
      <c r="DB14" s="27">
        <v>2</v>
      </c>
      <c r="DC14" s="27">
        <v>2</v>
      </c>
      <c r="DD14" s="27">
        <v>2</v>
      </c>
      <c r="DE14" s="27"/>
      <c r="DF14" s="27"/>
      <c r="DG14" s="27"/>
      <c r="DH14" s="27"/>
      <c r="DI14" s="27"/>
      <c r="DJ14" s="27"/>
      <c r="DK14" s="27">
        <v>1</v>
      </c>
      <c r="DL14" s="27">
        <v>1</v>
      </c>
      <c r="DM14" s="27"/>
      <c r="DN14" s="27"/>
      <c r="DO14" s="27"/>
      <c r="DP14" s="27"/>
      <c r="DQ14" s="27"/>
      <c r="DR14" s="27"/>
      <c r="DS14" s="27"/>
      <c r="DT14" s="27"/>
      <c r="DU14" s="27"/>
      <c r="DV14" s="27"/>
      <c r="DW14" s="27">
        <v>1</v>
      </c>
      <c r="DX14" s="27">
        <v>1</v>
      </c>
      <c r="DY14" s="27">
        <v>1</v>
      </c>
      <c r="DZ14" s="27"/>
      <c r="EA14" s="27"/>
      <c r="EB14" s="27">
        <v>2</v>
      </c>
      <c r="EC14" s="27"/>
      <c r="ED14" s="27"/>
      <c r="EE14" s="27"/>
      <c r="EF14" s="27">
        <v>1</v>
      </c>
      <c r="EG14" s="27">
        <v>1</v>
      </c>
      <c r="EH14" s="27"/>
      <c r="EI14" s="27">
        <v>3</v>
      </c>
      <c r="EJ14" s="27">
        <v>3</v>
      </c>
      <c r="EK14" s="27">
        <v>3</v>
      </c>
      <c r="EL14" s="27"/>
      <c r="EM14" s="27"/>
      <c r="EN14" s="27"/>
      <c r="EO14" s="27"/>
      <c r="EP14" s="27"/>
      <c r="EQ14" s="27"/>
      <c r="ER14" s="27"/>
      <c r="ES14" s="27"/>
      <c r="ET14" s="27"/>
      <c r="EU14" s="27"/>
      <c r="EV14" s="27"/>
      <c r="EW14" s="27"/>
      <c r="EX14" s="27"/>
      <c r="EY14" s="27"/>
      <c r="EZ14" s="27"/>
      <c r="FA14" s="27">
        <v>1</v>
      </c>
      <c r="FB14" s="27">
        <v>1</v>
      </c>
      <c r="FC14" s="27">
        <v>1</v>
      </c>
      <c r="FD14" s="27">
        <v>4</v>
      </c>
      <c r="FE14" s="27">
        <v>4</v>
      </c>
      <c r="FF14" s="27">
        <v>2</v>
      </c>
      <c r="FG14" s="27">
        <v>4</v>
      </c>
      <c r="FH14" s="27">
        <v>4</v>
      </c>
      <c r="FI14" s="27">
        <v>4</v>
      </c>
      <c r="FJ14" s="27">
        <v>1</v>
      </c>
      <c r="FK14" s="27">
        <v>1</v>
      </c>
      <c r="FL14" s="27"/>
      <c r="FM14" s="27"/>
      <c r="FN14" s="27"/>
      <c r="FO14" s="27"/>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row>
    <row r="15" spans="1:210" s="2" customFormat="1" ht="47.25">
      <c r="A15" s="23">
        <v>4</v>
      </c>
      <c r="B15" s="24" t="s">
        <v>290</v>
      </c>
      <c r="C15" s="25" t="s">
        <v>131</v>
      </c>
      <c r="D15" s="26">
        <f>SUMIF($J$10:$IV$10,"E",J15:IV15)</f>
        <v>2</v>
      </c>
      <c r="E15" s="26">
        <f>SUMIF($J$10:$IV$10,"F",J15:IV15)</f>
        <v>1</v>
      </c>
      <c r="F15" s="26">
        <f>SUMIF($J$10:$IV$10,"K",J15:IV15)</f>
        <v>0</v>
      </c>
      <c r="G15" s="122"/>
      <c r="H15" s="122"/>
      <c r="I15" s="122"/>
      <c r="J15" s="27">
        <v>1</v>
      </c>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6">
        <v>0</v>
      </c>
      <c r="BM15" s="26">
        <v>0</v>
      </c>
      <c r="BN15" s="26">
        <v>0</v>
      </c>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v>1</v>
      </c>
      <c r="EG15" s="27">
        <v>1</v>
      </c>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row>
    <row r="16" spans="1:210" s="2" customFormat="1" ht="78.75">
      <c r="A16" s="23">
        <v>5</v>
      </c>
      <c r="B16" s="24" t="s">
        <v>291</v>
      </c>
      <c r="C16" s="25" t="s">
        <v>169</v>
      </c>
      <c r="D16" s="26">
        <f>SUMIF($J$10:$IV$10,"E",J16:IV16)</f>
        <v>0</v>
      </c>
      <c r="E16" s="26">
        <f>SUMIF($J$10:$IV$10,"F",J16:IV16)</f>
        <v>0</v>
      </c>
      <c r="F16" s="26">
        <f>SUMIF($J$10:$IV$10,"K",J16:IV16)</f>
        <v>0</v>
      </c>
      <c r="G16" s="122"/>
      <c r="H16" s="122"/>
      <c r="I16" s="122"/>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7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row>
    <row r="17" spans="1:210" s="8" customFormat="1" ht="66">
      <c r="A17" s="28" t="s">
        <v>5</v>
      </c>
      <c r="B17" s="29" t="s">
        <v>147</v>
      </c>
      <c r="C17" s="30"/>
      <c r="D17" s="31"/>
      <c r="E17" s="26"/>
      <c r="F17" s="31"/>
      <c r="G17" s="122"/>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2"/>
      <c r="AL17" s="32"/>
      <c r="AM17" s="32"/>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row>
    <row r="18" spans="1:210" s="8" customFormat="1" ht="33">
      <c r="A18" s="28">
        <v>1</v>
      </c>
      <c r="B18" s="29" t="s">
        <v>15</v>
      </c>
      <c r="C18" s="33"/>
      <c r="D18" s="31">
        <f>SUM(D19:D22)</f>
        <v>365961</v>
      </c>
      <c r="E18" s="31">
        <f>SUM(E19:E22)</f>
        <v>350178</v>
      </c>
      <c r="F18" s="31">
        <f>SUM(F19:F22)</f>
        <v>350178</v>
      </c>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2"/>
      <c r="AL18" s="32"/>
      <c r="AM18" s="32"/>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row>
    <row r="19" spans="1:210" s="2" customFormat="1" ht="31.5">
      <c r="A19" s="23" t="s">
        <v>3</v>
      </c>
      <c r="B19" s="24" t="s">
        <v>120</v>
      </c>
      <c r="C19" s="25" t="s">
        <v>169</v>
      </c>
      <c r="D19" s="26"/>
      <c r="E19" s="26"/>
      <c r="F19" s="26"/>
      <c r="G19" s="122"/>
      <c r="H19" s="122"/>
      <c r="I19" s="26"/>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34"/>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v>250</v>
      </c>
      <c r="ED19" s="27"/>
      <c r="EE19" s="27"/>
      <c r="EF19" s="27"/>
      <c r="EG19" s="27"/>
      <c r="EH19" s="27"/>
      <c r="EI19" s="27"/>
      <c r="EJ19" s="27"/>
      <c r="EK19" s="27"/>
      <c r="EL19" s="27"/>
      <c r="EM19" s="27"/>
      <c r="EN19" s="27"/>
      <c r="EO19" s="27"/>
      <c r="EP19" s="27"/>
      <c r="EQ19" s="27"/>
      <c r="ER19" s="27"/>
      <c r="ES19" s="27"/>
      <c r="ET19" s="27"/>
      <c r="EU19" s="27"/>
      <c r="EV19" s="27"/>
      <c r="EW19" s="27"/>
      <c r="EX19" s="27"/>
      <c r="EY19" s="27">
        <v>51</v>
      </c>
      <c r="EZ19" s="27"/>
      <c r="FA19" s="27"/>
      <c r="FB19" s="27"/>
      <c r="FC19" s="27"/>
      <c r="FD19" s="27"/>
      <c r="FE19" s="27"/>
      <c r="FF19" s="27"/>
      <c r="FG19" s="27"/>
      <c r="FH19" s="27"/>
      <c r="FI19" s="27"/>
      <c r="FJ19" s="27"/>
      <c r="FK19" s="27"/>
      <c r="FL19" s="27"/>
      <c r="FM19" s="27"/>
      <c r="FN19" s="27"/>
      <c r="FO19" s="31"/>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row>
    <row r="20" spans="1:210" s="2" customFormat="1" ht="47.25">
      <c r="A20" s="23" t="s">
        <v>6</v>
      </c>
      <c r="B20" s="24" t="s">
        <v>77</v>
      </c>
      <c r="C20" s="25" t="s">
        <v>169</v>
      </c>
      <c r="D20" s="26">
        <f>CJ20</f>
        <v>99745</v>
      </c>
      <c r="E20" s="26">
        <f>CK20</f>
        <v>107313</v>
      </c>
      <c r="F20" s="26">
        <f>CL20</f>
        <v>107313</v>
      </c>
      <c r="G20" s="122">
        <f>F20/D20</f>
        <v>1.0758734773672867</v>
      </c>
      <c r="H20" s="122">
        <f>F20/E20</f>
        <v>1</v>
      </c>
      <c r="I20" s="26"/>
      <c r="J20" s="35"/>
      <c r="K20" s="27"/>
      <c r="L20" s="27"/>
      <c r="M20" s="27"/>
      <c r="N20" s="27"/>
      <c r="O20" s="27"/>
      <c r="P20" s="27"/>
      <c r="Q20" s="27"/>
      <c r="R20" s="27"/>
      <c r="S20" s="27"/>
      <c r="T20" s="27"/>
      <c r="U20" s="27"/>
      <c r="V20" s="27"/>
      <c r="W20" s="27"/>
      <c r="X20" s="27"/>
      <c r="Y20" s="27"/>
      <c r="Z20" s="27"/>
      <c r="AA20" s="27"/>
      <c r="AB20" s="27">
        <v>104</v>
      </c>
      <c r="AC20" s="27">
        <v>85731</v>
      </c>
      <c r="AD20" s="27">
        <v>85731</v>
      </c>
      <c r="AE20" s="27"/>
      <c r="AF20" s="27"/>
      <c r="AG20" s="27"/>
      <c r="AH20" s="27"/>
      <c r="AI20" s="27"/>
      <c r="AJ20" s="27"/>
      <c r="AK20" s="35">
        <v>33</v>
      </c>
      <c r="AL20" s="27">
        <v>30</v>
      </c>
      <c r="AM20" s="27">
        <v>47.3</v>
      </c>
      <c r="AN20" s="27"/>
      <c r="AO20" s="27"/>
      <c r="AP20" s="27"/>
      <c r="AQ20" s="27"/>
      <c r="AR20" s="27"/>
      <c r="AS20" s="27"/>
      <c r="AT20" s="27"/>
      <c r="AU20" s="27"/>
      <c r="AV20" s="27"/>
      <c r="AW20" s="27"/>
      <c r="AX20" s="27"/>
      <c r="AY20" s="27"/>
      <c r="AZ20" s="27"/>
      <c r="BA20" s="27">
        <v>274</v>
      </c>
      <c r="BB20" s="27">
        <v>274</v>
      </c>
      <c r="BC20" s="27"/>
      <c r="BD20" s="27"/>
      <c r="BE20" s="27"/>
      <c r="BF20" s="27">
        <v>113</v>
      </c>
      <c r="BG20" s="27">
        <v>147</v>
      </c>
      <c r="BH20" s="27">
        <v>147</v>
      </c>
      <c r="BI20" s="27"/>
      <c r="BJ20" s="27"/>
      <c r="BK20" s="27"/>
      <c r="BL20" s="26">
        <v>704</v>
      </c>
      <c r="BM20" s="26">
        <v>704</v>
      </c>
      <c r="BN20" s="26">
        <v>969</v>
      </c>
      <c r="BO20" s="27"/>
      <c r="BP20" s="27"/>
      <c r="BQ20" s="27"/>
      <c r="BR20" s="27"/>
      <c r="BS20" s="27"/>
      <c r="BT20" s="27"/>
      <c r="BU20" s="27"/>
      <c r="BV20" s="27"/>
      <c r="BW20" s="27"/>
      <c r="BX20" s="27">
        <v>398</v>
      </c>
      <c r="BY20" s="27">
        <v>525</v>
      </c>
      <c r="BZ20" s="27">
        <v>525</v>
      </c>
      <c r="CA20" s="27">
        <v>347</v>
      </c>
      <c r="CB20" s="27"/>
      <c r="CC20" s="27">
        <v>319</v>
      </c>
      <c r="CD20" s="77">
        <v>914</v>
      </c>
      <c r="CE20" s="27"/>
      <c r="CF20" s="27"/>
      <c r="CG20" s="27"/>
      <c r="CH20" s="27"/>
      <c r="CI20" s="27"/>
      <c r="CJ20" s="142">
        <v>99745</v>
      </c>
      <c r="CK20" s="142">
        <v>107313</v>
      </c>
      <c r="CL20" s="142">
        <v>107313</v>
      </c>
      <c r="CM20" s="27">
        <v>997</v>
      </c>
      <c r="CN20" s="27">
        <v>997</v>
      </c>
      <c r="CO20" s="27">
        <v>747</v>
      </c>
      <c r="CP20" s="27">
        <v>7</v>
      </c>
      <c r="CQ20" s="27">
        <v>20</v>
      </c>
      <c r="CR20" s="27">
        <v>20</v>
      </c>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v>1106</v>
      </c>
      <c r="EA20" s="27">
        <v>3391</v>
      </c>
      <c r="EB20" s="27">
        <v>3391</v>
      </c>
      <c r="EC20" s="27">
        <v>6025</v>
      </c>
      <c r="ED20" s="27"/>
      <c r="EE20" s="27"/>
      <c r="EF20" s="27">
        <v>5752</v>
      </c>
      <c r="EG20" s="27">
        <v>4893</v>
      </c>
      <c r="EH20" s="27">
        <v>4893</v>
      </c>
      <c r="EI20" s="27">
        <v>6099</v>
      </c>
      <c r="EJ20" s="27">
        <v>6052</v>
      </c>
      <c r="EK20" s="27">
        <v>6052</v>
      </c>
      <c r="EL20" s="27">
        <v>4458</v>
      </c>
      <c r="EM20" s="27">
        <v>7101</v>
      </c>
      <c r="EN20" s="27">
        <v>8285</v>
      </c>
      <c r="EO20" s="27"/>
      <c r="EP20" s="27"/>
      <c r="EQ20" s="27"/>
      <c r="ER20" s="27">
        <v>5992</v>
      </c>
      <c r="ES20" s="27">
        <v>6206</v>
      </c>
      <c r="ET20" s="27">
        <v>6206</v>
      </c>
      <c r="EU20" s="27">
        <v>3383</v>
      </c>
      <c r="EV20" s="27">
        <v>3378</v>
      </c>
      <c r="EW20" s="27">
        <v>3378</v>
      </c>
      <c r="EX20" s="27">
        <v>5757</v>
      </c>
      <c r="EY20" s="27">
        <v>2734</v>
      </c>
      <c r="EZ20" s="27">
        <v>5542</v>
      </c>
      <c r="FA20" s="27"/>
      <c r="FB20" s="27"/>
      <c r="FC20" s="27"/>
      <c r="FD20" s="27"/>
      <c r="FE20" s="27"/>
      <c r="FF20" s="27"/>
      <c r="FG20" s="27"/>
      <c r="FH20" s="27"/>
      <c r="FI20" s="27"/>
      <c r="FJ20" s="27"/>
      <c r="FK20" s="27"/>
      <c r="FL20" s="27"/>
      <c r="FM20" s="27"/>
      <c r="FN20" s="27"/>
      <c r="FO20" s="31"/>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row>
    <row r="21" spans="1:210" s="2" customFormat="1" ht="31.5">
      <c r="A21" s="23" t="s">
        <v>7</v>
      </c>
      <c r="B21" s="24" t="s">
        <v>78</v>
      </c>
      <c r="C21" s="25" t="s">
        <v>169</v>
      </c>
      <c r="D21" s="26"/>
      <c r="E21" s="26"/>
      <c r="F21" s="26">
        <f>CL21</f>
        <v>0</v>
      </c>
      <c r="G21" s="122"/>
      <c r="H21" s="122"/>
      <c r="I21" s="26"/>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34"/>
      <c r="AL21" s="34"/>
      <c r="AM21" s="34"/>
      <c r="AN21" s="27"/>
      <c r="AO21" s="27"/>
      <c r="AP21" s="27"/>
      <c r="AQ21" s="27"/>
      <c r="AR21" s="27"/>
      <c r="AS21" s="35"/>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142"/>
      <c r="CK21" s="142"/>
      <c r="CL21" s="142"/>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v>250</v>
      </c>
      <c r="ED21" s="27"/>
      <c r="EE21" s="27"/>
      <c r="EF21" s="27"/>
      <c r="EG21" s="27"/>
      <c r="EH21" s="27"/>
      <c r="EI21" s="27"/>
      <c r="EJ21" s="27"/>
      <c r="EK21" s="27"/>
      <c r="EL21" s="27"/>
      <c r="EM21" s="27"/>
      <c r="EN21" s="27"/>
      <c r="EO21" s="27"/>
      <c r="EP21" s="27"/>
      <c r="EQ21" s="27"/>
      <c r="ER21" s="27"/>
      <c r="ES21" s="27"/>
      <c r="ET21" s="27"/>
      <c r="EU21" s="27"/>
      <c r="EV21" s="27"/>
      <c r="EW21" s="27"/>
      <c r="EX21" s="27">
        <v>41.43</v>
      </c>
      <c r="EY21" s="27">
        <v>56</v>
      </c>
      <c r="EZ21" s="27">
        <v>0</v>
      </c>
      <c r="FA21" s="27"/>
      <c r="FB21" s="27"/>
      <c r="FC21" s="27"/>
      <c r="FD21" s="27"/>
      <c r="FE21" s="27"/>
      <c r="FF21" s="27"/>
      <c r="FG21" s="27"/>
      <c r="FH21" s="27"/>
      <c r="FI21" s="27"/>
      <c r="FJ21" s="27"/>
      <c r="FK21" s="27"/>
      <c r="FL21" s="27"/>
      <c r="FM21" s="27"/>
      <c r="FN21" s="27"/>
      <c r="FO21" s="31"/>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row>
    <row r="22" spans="1:210" s="2" customFormat="1" ht="31.5">
      <c r="A22" s="23" t="s">
        <v>8</v>
      </c>
      <c r="B22" s="24" t="s">
        <v>316</v>
      </c>
      <c r="C22" s="25"/>
      <c r="D22" s="26">
        <f>CJ22</f>
        <v>266216</v>
      </c>
      <c r="E22" s="26">
        <f>CK22</f>
        <v>242865</v>
      </c>
      <c r="F22" s="26">
        <f>CL22</f>
        <v>242865</v>
      </c>
      <c r="G22" s="122"/>
      <c r="H22" s="122"/>
      <c r="I22" s="26"/>
      <c r="J22" s="34">
        <v>75.8</v>
      </c>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34"/>
      <c r="AL22" s="34"/>
      <c r="AM22" s="34"/>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142">
        <v>266216</v>
      </c>
      <c r="CK22" s="142">
        <v>242865</v>
      </c>
      <c r="CL22" s="142">
        <v>242865</v>
      </c>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31"/>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row>
    <row r="23" spans="1:210" s="6" customFormat="1" ht="33">
      <c r="A23" s="28">
        <v>2</v>
      </c>
      <c r="B23" s="29" t="s">
        <v>30</v>
      </c>
      <c r="C23" s="36"/>
      <c r="D23" s="31">
        <f>D24+D34+SUM(D41:D45)</f>
        <v>22198.462271999997</v>
      </c>
      <c r="E23" s="31">
        <f>E24+E34+SUM(E41:E45)</f>
        <v>13143.685000000001</v>
      </c>
      <c r="F23" s="31">
        <f>F24+F34+SUM(F41:F45)</f>
        <v>11527.57</v>
      </c>
      <c r="G23" s="31"/>
      <c r="H23" s="31"/>
      <c r="I23" s="3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8"/>
      <c r="AL23" s="38"/>
      <c r="AM23" s="38"/>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9"/>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1"/>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row>
    <row r="24" spans="1:210" s="2" customFormat="1" ht="31.5">
      <c r="A24" s="23" t="s">
        <v>12</v>
      </c>
      <c r="B24" s="24" t="s">
        <v>133</v>
      </c>
      <c r="C24" s="25"/>
      <c r="D24" s="26">
        <f>SUM(D25:D33)</f>
        <v>14532.403272</v>
      </c>
      <c r="E24" s="26">
        <f>SUM(E25:E33)</f>
        <v>8558.585000000001</v>
      </c>
      <c r="F24" s="26">
        <f>SUM(F25:F33)</f>
        <v>7063.469999999999</v>
      </c>
      <c r="G24" s="122">
        <f>F24/D24</f>
        <v>0.486049682753395</v>
      </c>
      <c r="H24" s="122">
        <f>F24/E24</f>
        <v>0.82530815549533</v>
      </c>
      <c r="I24" s="26"/>
      <c r="J24" s="27"/>
      <c r="K24" s="27"/>
      <c r="L24" s="27"/>
      <c r="M24" s="27"/>
      <c r="N24" s="27"/>
      <c r="O24" s="27"/>
      <c r="P24" s="27"/>
      <c r="Q24" s="27"/>
      <c r="R24" s="27"/>
      <c r="S24" s="27"/>
      <c r="T24" s="27"/>
      <c r="U24" s="27"/>
      <c r="V24" s="27">
        <v>45</v>
      </c>
      <c r="W24" s="27">
        <f>SUM(W25:W33)</f>
        <v>35</v>
      </c>
      <c r="X24" s="27">
        <f>SUM(X25:X33)</f>
        <v>30</v>
      </c>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v>500</v>
      </c>
      <c r="BV24" s="27">
        <v>500</v>
      </c>
      <c r="BW24" s="27"/>
      <c r="BX24" s="27"/>
      <c r="BY24" s="27"/>
      <c r="BZ24" s="27"/>
      <c r="CA24" s="27"/>
      <c r="CB24" s="27"/>
      <c r="CC24" s="27"/>
      <c r="CD24" s="27"/>
      <c r="CE24" s="27"/>
      <c r="CF24" s="27"/>
      <c r="CG24" s="27"/>
      <c r="CH24" s="27"/>
      <c r="CI24" s="27"/>
      <c r="CJ24" s="142"/>
      <c r="CK24" s="142"/>
      <c r="CL24" s="142">
        <v>11247</v>
      </c>
      <c r="CM24" s="27"/>
      <c r="CN24" s="27"/>
      <c r="CO24" s="27"/>
      <c r="CP24" s="77"/>
      <c r="CQ24" s="77"/>
      <c r="CR24" s="7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v>1225</v>
      </c>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31"/>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34"/>
      <c r="GX24" s="134"/>
      <c r="GY24" s="134"/>
      <c r="GZ24" s="14"/>
      <c r="HA24" s="14"/>
      <c r="HB24" s="14"/>
    </row>
    <row r="25" spans="1:210" s="7" customFormat="1" ht="16.5">
      <c r="A25" s="40"/>
      <c r="B25" s="41" t="s">
        <v>22</v>
      </c>
      <c r="C25" s="42" t="s">
        <v>169</v>
      </c>
      <c r="D25" s="26">
        <f>SUMIF($J$10:$IV$10,"E",J25:IV25)</f>
        <v>936.53</v>
      </c>
      <c r="E25" s="26">
        <f>SUMIF($J$10:$IV$10,"F",J25:IV25)</f>
        <v>884.5</v>
      </c>
      <c r="F25" s="26">
        <f>SUMIF($J$10:$IV$10,"K",J25:IV25)</f>
        <v>712.89</v>
      </c>
      <c r="G25" s="26"/>
      <c r="H25" s="26"/>
      <c r="I25" s="188" t="s">
        <v>317</v>
      </c>
      <c r="J25" s="46"/>
      <c r="K25" s="46"/>
      <c r="L25" s="46"/>
      <c r="M25" s="46">
        <v>10</v>
      </c>
      <c r="N25" s="46">
        <v>15</v>
      </c>
      <c r="O25" s="46">
        <v>17</v>
      </c>
      <c r="P25" s="46"/>
      <c r="Q25" s="46"/>
      <c r="R25" s="46"/>
      <c r="S25" s="70">
        <v>47</v>
      </c>
      <c r="T25" s="70">
        <v>48</v>
      </c>
      <c r="U25" s="70">
        <v>37</v>
      </c>
      <c r="V25" s="70"/>
      <c r="W25" s="46">
        <v>4</v>
      </c>
      <c r="X25" s="46">
        <v>3</v>
      </c>
      <c r="Y25" s="46"/>
      <c r="Z25" s="46"/>
      <c r="AA25" s="46"/>
      <c r="AB25" s="46">
        <v>2</v>
      </c>
      <c r="AC25" s="46">
        <v>3</v>
      </c>
      <c r="AD25" s="46">
        <v>3</v>
      </c>
      <c r="AE25" s="46"/>
      <c r="AF25" s="46"/>
      <c r="AG25" s="46"/>
      <c r="AH25" s="46"/>
      <c r="AI25" s="46"/>
      <c r="AJ25" s="46"/>
      <c r="AK25" s="47">
        <v>4.7</v>
      </c>
      <c r="AL25" s="65">
        <v>5.8</v>
      </c>
      <c r="AM25" s="65">
        <v>4</v>
      </c>
      <c r="AN25" s="46"/>
      <c r="AO25" s="46"/>
      <c r="AP25" s="46"/>
      <c r="AQ25" s="46"/>
      <c r="AR25" s="46"/>
      <c r="AS25" s="65"/>
      <c r="AT25" s="46"/>
      <c r="AU25" s="46"/>
      <c r="AV25" s="46"/>
      <c r="AW25" s="46"/>
      <c r="AX25" s="46"/>
      <c r="AY25" s="46"/>
      <c r="AZ25" s="46"/>
      <c r="BA25" s="46"/>
      <c r="BB25" s="46"/>
      <c r="BC25" s="27"/>
      <c r="BD25" s="27"/>
      <c r="BE25" s="27"/>
      <c r="BF25" s="46"/>
      <c r="BG25" s="46"/>
      <c r="BH25" s="46"/>
      <c r="BI25" s="46"/>
      <c r="BJ25" s="46"/>
      <c r="BK25" s="46"/>
      <c r="BL25" s="46"/>
      <c r="BM25" s="46"/>
      <c r="BN25" s="46"/>
      <c r="BO25" s="27">
        <v>15</v>
      </c>
      <c r="BP25" s="27">
        <v>7.8</v>
      </c>
      <c r="BQ25" s="27">
        <v>7.8</v>
      </c>
      <c r="BR25" s="46"/>
      <c r="BS25" s="46"/>
      <c r="BT25" s="46">
        <v>10</v>
      </c>
      <c r="BU25" s="46"/>
      <c r="BV25" s="46"/>
      <c r="BW25" s="46"/>
      <c r="BX25" s="70">
        <v>69</v>
      </c>
      <c r="BY25" s="70">
        <v>56</v>
      </c>
      <c r="BZ25" s="70">
        <v>56</v>
      </c>
      <c r="CA25" s="43">
        <v>13</v>
      </c>
      <c r="CB25" s="43">
        <v>13</v>
      </c>
      <c r="CC25" s="43">
        <v>8</v>
      </c>
      <c r="CD25" s="46">
        <v>25.23</v>
      </c>
      <c r="CE25" s="46">
        <v>30</v>
      </c>
      <c r="CF25" s="46">
        <v>26.59</v>
      </c>
      <c r="CG25" s="26">
        <v>65</v>
      </c>
      <c r="CH25" s="26">
        <v>80</v>
      </c>
      <c r="CI25" s="26">
        <v>60</v>
      </c>
      <c r="CJ25" s="46"/>
      <c r="CK25" s="46"/>
      <c r="CL25" s="46"/>
      <c r="CM25" s="46">
        <v>29</v>
      </c>
      <c r="CN25" s="46">
        <v>29</v>
      </c>
      <c r="CO25" s="46">
        <v>22</v>
      </c>
      <c r="CP25" s="46"/>
      <c r="CQ25" s="46">
        <v>3</v>
      </c>
      <c r="CR25" s="46"/>
      <c r="CS25" s="46"/>
      <c r="CT25" s="46"/>
      <c r="CU25" s="46"/>
      <c r="CV25" s="46"/>
      <c r="CW25" s="46"/>
      <c r="CX25" s="46"/>
      <c r="CY25" s="46">
        <v>75</v>
      </c>
      <c r="CZ25" s="46">
        <v>50</v>
      </c>
      <c r="DA25" s="46">
        <v>30</v>
      </c>
      <c r="DB25" s="46">
        <v>201</v>
      </c>
      <c r="DC25" s="46">
        <v>229</v>
      </c>
      <c r="DD25" s="46">
        <v>198</v>
      </c>
      <c r="DE25" s="46"/>
      <c r="DF25" s="46"/>
      <c r="DG25" s="46"/>
      <c r="DH25" s="65">
        <v>1.6</v>
      </c>
      <c r="DI25" s="65">
        <v>2.4</v>
      </c>
      <c r="DJ25" s="65"/>
      <c r="DK25" s="46"/>
      <c r="DL25" s="46"/>
      <c r="DM25" s="46"/>
      <c r="DN25" s="46"/>
      <c r="DO25" s="46"/>
      <c r="DP25" s="46"/>
      <c r="DQ25" s="71">
        <v>5</v>
      </c>
      <c r="DR25" s="45">
        <v>5</v>
      </c>
      <c r="DS25" s="45">
        <v>3</v>
      </c>
      <c r="DT25" s="46"/>
      <c r="DU25" s="46"/>
      <c r="DV25" s="46"/>
      <c r="DW25" s="140">
        <v>15</v>
      </c>
      <c r="DX25" s="140">
        <v>35</v>
      </c>
      <c r="DY25" s="140">
        <v>35</v>
      </c>
      <c r="DZ25" s="140"/>
      <c r="EA25" s="140"/>
      <c r="EB25" s="140"/>
      <c r="EC25" s="46">
        <v>20</v>
      </c>
      <c r="ED25" s="46"/>
      <c r="EE25" s="46">
        <v>25</v>
      </c>
      <c r="EF25" s="46">
        <v>10</v>
      </c>
      <c r="EG25" s="46">
        <v>15</v>
      </c>
      <c r="EH25" s="46">
        <v>15</v>
      </c>
      <c r="EI25" s="46"/>
      <c r="EJ25" s="46"/>
      <c r="EK25" s="46"/>
      <c r="EL25" s="46">
        <v>21</v>
      </c>
      <c r="EM25" s="70">
        <v>22.5</v>
      </c>
      <c r="EN25" s="70">
        <v>22.5</v>
      </c>
      <c r="EO25" s="46">
        <v>150</v>
      </c>
      <c r="EP25" s="46">
        <v>120</v>
      </c>
      <c r="EQ25" s="70">
        <v>60</v>
      </c>
      <c r="ER25" s="46"/>
      <c r="ES25" s="46"/>
      <c r="ET25" s="46"/>
      <c r="EU25" s="70">
        <v>5</v>
      </c>
      <c r="EV25" s="46"/>
      <c r="EW25" s="46"/>
      <c r="EX25" s="46">
        <v>101</v>
      </c>
      <c r="EY25" s="46">
        <v>53</v>
      </c>
      <c r="EZ25" s="70">
        <v>8</v>
      </c>
      <c r="FA25" s="46"/>
      <c r="FB25" s="46"/>
      <c r="FC25" s="46"/>
      <c r="FD25" s="46"/>
      <c r="FE25" s="46"/>
      <c r="FF25" s="46"/>
      <c r="FG25" s="46"/>
      <c r="FH25" s="46"/>
      <c r="FI25" s="46"/>
      <c r="FJ25" s="46">
        <v>50</v>
      </c>
      <c r="FK25" s="46">
        <v>50</v>
      </c>
      <c r="FL25" s="46">
        <v>58</v>
      </c>
      <c r="FM25" s="46"/>
      <c r="FN25" s="46"/>
      <c r="FO25" s="31"/>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v>2</v>
      </c>
      <c r="GO25" s="16">
        <v>8</v>
      </c>
      <c r="GP25" s="16">
        <v>4</v>
      </c>
      <c r="GQ25" s="16"/>
      <c r="GR25" s="16"/>
      <c r="GS25" s="16"/>
      <c r="GT25" s="16"/>
      <c r="GU25" s="16"/>
      <c r="GV25" s="16"/>
      <c r="GW25" s="133"/>
      <c r="GX25" s="133"/>
      <c r="GY25" s="133"/>
      <c r="GZ25" s="16"/>
      <c r="HA25" s="16"/>
      <c r="HB25" s="16"/>
    </row>
    <row r="26" spans="1:210" s="7" customFormat="1" ht="16.5">
      <c r="A26" s="40"/>
      <c r="B26" s="41" t="s">
        <v>23</v>
      </c>
      <c r="C26" s="42" t="s">
        <v>169</v>
      </c>
      <c r="D26" s="26">
        <f>SUMIF($J$10:$IV$10,"E",J26:IV26)</f>
        <v>573.882272</v>
      </c>
      <c r="E26" s="26">
        <f>SUMIF($J$10:$IV$10,"F",J26:IV26)</f>
        <v>534.285</v>
      </c>
      <c r="F26" s="26">
        <f>SUMIF($J$10:$IV$10,"K",J26:IV26)</f>
        <v>375.40000000000003</v>
      </c>
      <c r="G26" s="26"/>
      <c r="H26" s="26"/>
      <c r="I26" s="189"/>
      <c r="J26" s="46"/>
      <c r="K26" s="46"/>
      <c r="L26" s="46"/>
      <c r="M26" s="46">
        <v>3</v>
      </c>
      <c r="N26" s="46">
        <v>3</v>
      </c>
      <c r="O26" s="46">
        <v>3</v>
      </c>
      <c r="P26" s="46"/>
      <c r="Q26" s="46"/>
      <c r="R26" s="46"/>
      <c r="S26" s="70">
        <v>64</v>
      </c>
      <c r="T26" s="70">
        <v>52</v>
      </c>
      <c r="U26" s="70">
        <v>75</v>
      </c>
      <c r="V26" s="46"/>
      <c r="W26" s="46">
        <v>4</v>
      </c>
      <c r="X26" s="46">
        <v>4</v>
      </c>
      <c r="Y26" s="46"/>
      <c r="Z26" s="46"/>
      <c r="AA26" s="46"/>
      <c r="AB26" s="46">
        <v>1</v>
      </c>
      <c r="AC26" s="46">
        <v>2</v>
      </c>
      <c r="AD26" s="46">
        <v>2</v>
      </c>
      <c r="AE26" s="46"/>
      <c r="AF26" s="46"/>
      <c r="AG26" s="46"/>
      <c r="AH26" s="46"/>
      <c r="AI26" s="46"/>
      <c r="AJ26" s="46"/>
      <c r="AK26" s="46">
        <v>4.782272</v>
      </c>
      <c r="AL26" s="47">
        <v>2.785</v>
      </c>
      <c r="AM26" s="47">
        <v>1.12</v>
      </c>
      <c r="AN26" s="46"/>
      <c r="AO26" s="46"/>
      <c r="AP26" s="46"/>
      <c r="AQ26" s="46"/>
      <c r="AR26" s="46"/>
      <c r="AS26" s="46"/>
      <c r="AT26" s="46"/>
      <c r="AU26" s="46"/>
      <c r="AV26" s="46"/>
      <c r="AW26" s="46"/>
      <c r="AX26" s="46"/>
      <c r="AY26" s="46"/>
      <c r="AZ26" s="46"/>
      <c r="BA26" s="46"/>
      <c r="BB26" s="46"/>
      <c r="BC26" s="27"/>
      <c r="BD26" s="27"/>
      <c r="BE26" s="27"/>
      <c r="BF26" s="46"/>
      <c r="BG26" s="46"/>
      <c r="BH26" s="46"/>
      <c r="BI26" s="46"/>
      <c r="BJ26" s="46"/>
      <c r="BK26" s="46"/>
      <c r="BL26" s="46"/>
      <c r="BM26" s="46"/>
      <c r="BN26" s="46"/>
      <c r="BO26" s="27">
        <v>20</v>
      </c>
      <c r="BP26" s="27">
        <v>5.6</v>
      </c>
      <c r="BQ26" s="27">
        <v>5.6</v>
      </c>
      <c r="BR26" s="46">
        <v>5</v>
      </c>
      <c r="BS26" s="46">
        <v>5</v>
      </c>
      <c r="BT26" s="46">
        <v>20</v>
      </c>
      <c r="BU26" s="46"/>
      <c r="BV26" s="46"/>
      <c r="BW26" s="46"/>
      <c r="BX26" s="46"/>
      <c r="BY26" s="46"/>
      <c r="BZ26" s="46"/>
      <c r="CA26" s="43">
        <v>9</v>
      </c>
      <c r="CB26" s="43">
        <v>10</v>
      </c>
      <c r="CC26" s="43">
        <v>8</v>
      </c>
      <c r="CD26" s="46">
        <v>11.3</v>
      </c>
      <c r="CE26" s="46">
        <v>15</v>
      </c>
      <c r="CF26" s="46">
        <v>12.88</v>
      </c>
      <c r="CG26" s="26">
        <v>60</v>
      </c>
      <c r="CH26" s="26">
        <v>60</v>
      </c>
      <c r="CI26" s="26">
        <v>40</v>
      </c>
      <c r="CJ26" s="46"/>
      <c r="CK26" s="46"/>
      <c r="CL26" s="46"/>
      <c r="CM26" s="70">
        <v>17.9</v>
      </c>
      <c r="CN26" s="70">
        <v>17.9</v>
      </c>
      <c r="CO26" s="70">
        <v>13</v>
      </c>
      <c r="CP26" s="46"/>
      <c r="CQ26" s="46">
        <v>2</v>
      </c>
      <c r="CR26" s="46"/>
      <c r="CS26" s="46"/>
      <c r="CT26" s="46"/>
      <c r="CU26" s="46"/>
      <c r="CV26" s="46"/>
      <c r="CW26" s="46"/>
      <c r="CX26" s="46"/>
      <c r="CY26" s="46">
        <v>35</v>
      </c>
      <c r="CZ26" s="46">
        <v>30</v>
      </c>
      <c r="DA26" s="46">
        <v>15</v>
      </c>
      <c r="DB26" s="46">
        <v>141</v>
      </c>
      <c r="DC26" s="46">
        <v>134</v>
      </c>
      <c r="DD26" s="46">
        <v>89</v>
      </c>
      <c r="DE26" s="46"/>
      <c r="DF26" s="46"/>
      <c r="DG26" s="46"/>
      <c r="DH26" s="65">
        <v>1.4</v>
      </c>
      <c r="DI26" s="65">
        <v>2</v>
      </c>
      <c r="DJ26" s="65">
        <v>0.3</v>
      </c>
      <c r="DK26" s="46"/>
      <c r="DL26" s="46"/>
      <c r="DM26" s="46"/>
      <c r="DN26" s="46"/>
      <c r="DO26" s="46"/>
      <c r="DP26" s="46"/>
      <c r="DQ26" s="71">
        <v>0.5</v>
      </c>
      <c r="DR26" s="45">
        <v>1</v>
      </c>
      <c r="DS26" s="45">
        <v>0.5</v>
      </c>
      <c r="DT26" s="70"/>
      <c r="DU26" s="46"/>
      <c r="DV26" s="46"/>
      <c r="DW26" s="140">
        <v>20</v>
      </c>
      <c r="DX26" s="140">
        <v>30</v>
      </c>
      <c r="DY26" s="140">
        <v>30</v>
      </c>
      <c r="DZ26" s="140"/>
      <c r="EA26" s="140"/>
      <c r="EB26" s="140"/>
      <c r="EC26" s="46">
        <v>4</v>
      </c>
      <c r="ED26" s="46"/>
      <c r="EE26" s="46">
        <v>5</v>
      </c>
      <c r="EF26" s="46"/>
      <c r="EG26" s="46"/>
      <c r="EH26" s="46"/>
      <c r="EI26" s="46"/>
      <c r="EJ26" s="46"/>
      <c r="EK26" s="46"/>
      <c r="EL26" s="46">
        <v>17</v>
      </c>
      <c r="EM26" s="46">
        <v>18</v>
      </c>
      <c r="EN26" s="46">
        <v>18</v>
      </c>
      <c r="EO26" s="46">
        <v>80</v>
      </c>
      <c r="EP26" s="46">
        <v>80</v>
      </c>
      <c r="EQ26" s="46">
        <v>40</v>
      </c>
      <c r="ER26" s="46"/>
      <c r="ES26" s="46"/>
      <c r="ET26" s="46"/>
      <c r="EU26" s="70">
        <v>0.5</v>
      </c>
      <c r="EV26" s="46"/>
      <c r="EW26" s="46"/>
      <c r="EX26" s="46">
        <v>31.5</v>
      </c>
      <c r="EY26" s="46">
        <v>18</v>
      </c>
      <c r="EZ26" s="70">
        <v>6</v>
      </c>
      <c r="FA26" s="46"/>
      <c r="FB26" s="46"/>
      <c r="FC26" s="46"/>
      <c r="FD26" s="46"/>
      <c r="FE26" s="46"/>
      <c r="FF26" s="46"/>
      <c r="FG26" s="46"/>
      <c r="FH26" s="46"/>
      <c r="FI26" s="46"/>
      <c r="FJ26" s="46">
        <v>45</v>
      </c>
      <c r="FK26" s="46">
        <v>30</v>
      </c>
      <c r="FL26" s="46">
        <v>-18</v>
      </c>
      <c r="FM26" s="46"/>
      <c r="FN26" s="46"/>
      <c r="FO26" s="31"/>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v>2</v>
      </c>
      <c r="GO26" s="16">
        <v>12</v>
      </c>
      <c r="GP26" s="16">
        <v>5</v>
      </c>
      <c r="GQ26" s="16"/>
      <c r="GR26" s="16"/>
      <c r="GS26" s="16"/>
      <c r="GT26" s="16"/>
      <c r="GU26" s="16"/>
      <c r="GV26" s="16"/>
      <c r="GW26" s="133"/>
      <c r="GX26" s="133"/>
      <c r="GY26" s="133"/>
      <c r="GZ26" s="16"/>
      <c r="HA26" s="16"/>
      <c r="HB26" s="16"/>
    </row>
    <row r="27" spans="1:210" s="7" customFormat="1" ht="16.5">
      <c r="A27" s="40"/>
      <c r="B27" s="41" t="s">
        <v>24</v>
      </c>
      <c r="C27" s="42" t="s">
        <v>169</v>
      </c>
      <c r="D27" s="26">
        <f>SUMIF($J$10:$IV$10,"E",J27:IV27)</f>
        <v>429.17999999999995</v>
      </c>
      <c r="E27" s="26">
        <f>SUMIF($J$10:$IV$10,"F",J27:IV27)</f>
        <v>604.7</v>
      </c>
      <c r="F27" s="26">
        <f>SUMIF($J$10:$IV$10,"K",J27:IV27)</f>
        <v>490.84</v>
      </c>
      <c r="G27" s="26"/>
      <c r="H27" s="26"/>
      <c r="I27" s="189"/>
      <c r="J27" s="46"/>
      <c r="K27" s="46"/>
      <c r="L27" s="46"/>
      <c r="M27" s="46">
        <v>2</v>
      </c>
      <c r="N27" s="46">
        <v>2</v>
      </c>
      <c r="O27" s="46">
        <v>2</v>
      </c>
      <c r="P27" s="46"/>
      <c r="Q27" s="46"/>
      <c r="R27" s="46"/>
      <c r="S27" s="70">
        <v>7</v>
      </c>
      <c r="T27" s="70">
        <v>24</v>
      </c>
      <c r="U27" s="70">
        <v>34</v>
      </c>
      <c r="V27" s="46"/>
      <c r="W27" s="46">
        <v>2</v>
      </c>
      <c r="X27" s="46">
        <v>2</v>
      </c>
      <c r="Y27" s="46"/>
      <c r="Z27" s="46"/>
      <c r="AA27" s="46"/>
      <c r="AB27" s="46">
        <v>1</v>
      </c>
      <c r="AC27" s="46">
        <v>1</v>
      </c>
      <c r="AD27" s="46">
        <v>1</v>
      </c>
      <c r="AE27" s="46"/>
      <c r="AF27" s="46"/>
      <c r="AG27" s="46"/>
      <c r="AH27" s="46"/>
      <c r="AI27" s="46"/>
      <c r="AJ27" s="46"/>
      <c r="AK27" s="47"/>
      <c r="AL27" s="47"/>
      <c r="AM27" s="47"/>
      <c r="AN27" s="46"/>
      <c r="AO27" s="46"/>
      <c r="AP27" s="46"/>
      <c r="AQ27" s="46"/>
      <c r="AR27" s="46"/>
      <c r="AS27" s="70"/>
      <c r="AT27" s="46"/>
      <c r="AU27" s="46"/>
      <c r="AV27" s="46"/>
      <c r="AW27" s="46"/>
      <c r="AX27" s="46"/>
      <c r="AY27" s="46"/>
      <c r="AZ27" s="46"/>
      <c r="BA27" s="46"/>
      <c r="BB27" s="46"/>
      <c r="BC27" s="27"/>
      <c r="BD27" s="27"/>
      <c r="BE27" s="27"/>
      <c r="BF27" s="46"/>
      <c r="BG27" s="46"/>
      <c r="BH27" s="46"/>
      <c r="BI27" s="46"/>
      <c r="BJ27" s="46"/>
      <c r="BK27" s="46"/>
      <c r="BL27" s="46"/>
      <c r="BM27" s="46"/>
      <c r="BN27" s="46"/>
      <c r="BO27" s="27">
        <v>15</v>
      </c>
      <c r="BP27" s="27">
        <v>5.6</v>
      </c>
      <c r="BQ27" s="27">
        <v>5.6</v>
      </c>
      <c r="BR27" s="46"/>
      <c r="BS27" s="46"/>
      <c r="BT27" s="46">
        <v>10</v>
      </c>
      <c r="BU27" s="46"/>
      <c r="BV27" s="46"/>
      <c r="BW27" s="46"/>
      <c r="BX27" s="46">
        <v>23</v>
      </c>
      <c r="BY27" s="46">
        <v>22</v>
      </c>
      <c r="BZ27" s="46">
        <v>22</v>
      </c>
      <c r="CA27" s="43">
        <v>14</v>
      </c>
      <c r="CB27" s="43">
        <v>15</v>
      </c>
      <c r="CC27" s="43">
        <v>11</v>
      </c>
      <c r="CD27" s="46">
        <v>4.68</v>
      </c>
      <c r="CE27" s="46">
        <v>7</v>
      </c>
      <c r="CF27" s="46">
        <v>8.04</v>
      </c>
      <c r="CG27" s="26">
        <v>30</v>
      </c>
      <c r="CH27" s="26">
        <v>40</v>
      </c>
      <c r="CI27" s="26">
        <v>25</v>
      </c>
      <c r="CJ27" s="46"/>
      <c r="CK27" s="46"/>
      <c r="CL27" s="46"/>
      <c r="CM27" s="46">
        <v>18.1</v>
      </c>
      <c r="CN27" s="46">
        <v>18.1</v>
      </c>
      <c r="CO27" s="70">
        <v>14</v>
      </c>
      <c r="CP27" s="46"/>
      <c r="CQ27" s="70">
        <v>5</v>
      </c>
      <c r="CR27" s="46"/>
      <c r="CS27" s="46"/>
      <c r="CT27" s="46"/>
      <c r="CU27" s="46"/>
      <c r="CV27" s="46"/>
      <c r="CW27" s="46"/>
      <c r="CX27" s="46"/>
      <c r="CY27" s="46">
        <v>35</v>
      </c>
      <c r="CZ27" s="46">
        <v>30</v>
      </c>
      <c r="DA27" s="46">
        <v>17</v>
      </c>
      <c r="DB27" s="46">
        <v>130</v>
      </c>
      <c r="DC27" s="46">
        <v>249</v>
      </c>
      <c r="DD27" s="46">
        <v>220</v>
      </c>
      <c r="DE27" s="46"/>
      <c r="DF27" s="46"/>
      <c r="DG27" s="46"/>
      <c r="DH27" s="65">
        <v>2.9</v>
      </c>
      <c r="DI27" s="65">
        <v>4</v>
      </c>
      <c r="DJ27" s="65">
        <v>0.7</v>
      </c>
      <c r="DK27" s="46"/>
      <c r="DL27" s="46"/>
      <c r="DM27" s="46"/>
      <c r="DN27" s="46"/>
      <c r="DO27" s="46"/>
      <c r="DP27" s="46"/>
      <c r="DQ27" s="71">
        <v>4</v>
      </c>
      <c r="DR27" s="45">
        <v>4</v>
      </c>
      <c r="DS27" s="45">
        <v>2</v>
      </c>
      <c r="DT27" s="46"/>
      <c r="DU27" s="46"/>
      <c r="DV27" s="46"/>
      <c r="DW27" s="140">
        <v>15</v>
      </c>
      <c r="DX27" s="140">
        <v>20</v>
      </c>
      <c r="DY27" s="140">
        <v>20</v>
      </c>
      <c r="DZ27" s="140"/>
      <c r="EA27" s="140"/>
      <c r="EB27" s="140"/>
      <c r="EC27" s="46">
        <v>5</v>
      </c>
      <c r="ED27" s="46"/>
      <c r="EE27" s="46">
        <v>7</v>
      </c>
      <c r="EF27" s="46">
        <v>15</v>
      </c>
      <c r="EG27" s="46">
        <v>20</v>
      </c>
      <c r="EH27" s="46">
        <v>20</v>
      </c>
      <c r="EI27" s="46"/>
      <c r="EJ27" s="46"/>
      <c r="EK27" s="46"/>
      <c r="EL27" s="46">
        <v>20</v>
      </c>
      <c r="EM27" s="46">
        <v>22</v>
      </c>
      <c r="EN27" s="46">
        <v>22</v>
      </c>
      <c r="EO27" s="46">
        <v>60</v>
      </c>
      <c r="EP27" s="46">
        <v>70</v>
      </c>
      <c r="EQ27" s="46">
        <v>40</v>
      </c>
      <c r="ER27" s="46"/>
      <c r="ES27" s="46"/>
      <c r="ET27" s="46"/>
      <c r="EU27" s="70">
        <v>1</v>
      </c>
      <c r="EV27" s="46"/>
      <c r="EW27" s="46"/>
      <c r="EX27" s="70">
        <v>23.5</v>
      </c>
      <c r="EY27" s="70">
        <v>19</v>
      </c>
      <c r="EZ27" s="70">
        <v>5.5</v>
      </c>
      <c r="FA27" s="46"/>
      <c r="FB27" s="46"/>
      <c r="FC27" s="46"/>
      <c r="FD27" s="46"/>
      <c r="FE27" s="46"/>
      <c r="FF27" s="46"/>
      <c r="FG27" s="46"/>
      <c r="FH27" s="46"/>
      <c r="FI27" s="46"/>
      <c r="FJ27" s="46">
        <v>0</v>
      </c>
      <c r="FK27" s="46">
        <v>20</v>
      </c>
      <c r="FL27" s="46">
        <v>0</v>
      </c>
      <c r="FM27" s="46"/>
      <c r="FN27" s="46"/>
      <c r="FO27" s="31"/>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v>3</v>
      </c>
      <c r="GO27" s="16">
        <v>5</v>
      </c>
      <c r="GP27" s="16">
        <v>2</v>
      </c>
      <c r="GQ27" s="16"/>
      <c r="GR27" s="16"/>
      <c r="GS27" s="16"/>
      <c r="GT27" s="16"/>
      <c r="GU27" s="16"/>
      <c r="GV27" s="16"/>
      <c r="GW27" s="133"/>
      <c r="GX27" s="133"/>
      <c r="GY27" s="133"/>
      <c r="GZ27" s="16"/>
      <c r="HA27" s="16"/>
      <c r="HB27" s="16"/>
    </row>
    <row r="28" spans="1:210" s="7" customFormat="1" ht="16.5">
      <c r="A28" s="40"/>
      <c r="B28" s="41" t="s">
        <v>25</v>
      </c>
      <c r="C28" s="42" t="s">
        <v>169</v>
      </c>
      <c r="D28" s="26">
        <f>SUMIF($J$10:$IV$10,"E",J28:IV28)</f>
        <v>1250.49</v>
      </c>
      <c r="E28" s="26">
        <f>SUMIF($J$10:$IV$10,"F",J28:IV28)</f>
        <v>998.9</v>
      </c>
      <c r="F28" s="26">
        <f>SUMIF($J$10:$IV$10,"K",J28:IV28)</f>
        <v>879.9200000000001</v>
      </c>
      <c r="G28" s="26"/>
      <c r="H28" s="26"/>
      <c r="I28" s="189"/>
      <c r="J28" s="46"/>
      <c r="K28" s="46"/>
      <c r="L28" s="46"/>
      <c r="M28" s="46">
        <v>6</v>
      </c>
      <c r="N28" s="46">
        <v>10</v>
      </c>
      <c r="O28" s="46">
        <v>10</v>
      </c>
      <c r="P28" s="46"/>
      <c r="Q28" s="46"/>
      <c r="R28" s="46"/>
      <c r="S28" s="70">
        <v>189</v>
      </c>
      <c r="T28" s="70">
        <v>144</v>
      </c>
      <c r="U28" s="70">
        <v>60</v>
      </c>
      <c r="V28" s="70"/>
      <c r="W28" s="70">
        <v>12</v>
      </c>
      <c r="X28" s="46">
        <v>10</v>
      </c>
      <c r="Y28" s="46"/>
      <c r="Z28" s="46"/>
      <c r="AA28" s="46"/>
      <c r="AB28" s="70">
        <v>2</v>
      </c>
      <c r="AC28" s="46">
        <v>2</v>
      </c>
      <c r="AD28" s="46">
        <v>2</v>
      </c>
      <c r="AE28" s="46"/>
      <c r="AF28" s="46"/>
      <c r="AG28" s="46"/>
      <c r="AH28" s="46"/>
      <c r="AI28" s="46"/>
      <c r="AJ28" s="46"/>
      <c r="AK28" s="47"/>
      <c r="AL28" s="47"/>
      <c r="AM28" s="47"/>
      <c r="AN28" s="46"/>
      <c r="AO28" s="46"/>
      <c r="AP28" s="46"/>
      <c r="AQ28" s="46"/>
      <c r="AR28" s="46"/>
      <c r="AS28" s="46"/>
      <c r="AT28" s="46"/>
      <c r="AU28" s="46"/>
      <c r="AV28" s="46"/>
      <c r="AW28" s="46"/>
      <c r="AX28" s="46"/>
      <c r="AY28" s="46"/>
      <c r="AZ28" s="46"/>
      <c r="BA28" s="46"/>
      <c r="BB28" s="46"/>
      <c r="BC28" s="27"/>
      <c r="BD28" s="27"/>
      <c r="BE28" s="27"/>
      <c r="BF28" s="46"/>
      <c r="BG28" s="46"/>
      <c r="BH28" s="46"/>
      <c r="BI28" s="46"/>
      <c r="BJ28" s="46"/>
      <c r="BK28" s="46"/>
      <c r="BL28" s="46"/>
      <c r="BM28" s="46"/>
      <c r="BN28" s="46"/>
      <c r="BO28" s="27">
        <v>30</v>
      </c>
      <c r="BP28" s="27">
        <v>10</v>
      </c>
      <c r="BQ28" s="27">
        <v>10</v>
      </c>
      <c r="BR28" s="46">
        <v>10</v>
      </c>
      <c r="BS28" s="46">
        <v>10</v>
      </c>
      <c r="BT28" s="46">
        <v>86</v>
      </c>
      <c r="BU28" s="46"/>
      <c r="BV28" s="46"/>
      <c r="BW28" s="46"/>
      <c r="BX28" s="46">
        <v>39</v>
      </c>
      <c r="BY28" s="46">
        <v>28</v>
      </c>
      <c r="BZ28" s="46">
        <v>28</v>
      </c>
      <c r="CA28" s="43">
        <v>11</v>
      </c>
      <c r="CB28" s="43">
        <v>15</v>
      </c>
      <c r="CC28" s="43">
        <v>8</v>
      </c>
      <c r="CD28" s="46">
        <v>21.59</v>
      </c>
      <c r="CE28" s="46">
        <v>25</v>
      </c>
      <c r="CF28" s="46">
        <v>37.92</v>
      </c>
      <c r="CG28" s="26">
        <v>100</v>
      </c>
      <c r="CH28" s="26">
        <v>70</v>
      </c>
      <c r="CI28" s="26">
        <v>130</v>
      </c>
      <c r="CJ28" s="46"/>
      <c r="CK28" s="46"/>
      <c r="CL28" s="46"/>
      <c r="CM28" s="46">
        <v>7.4</v>
      </c>
      <c r="CN28" s="46">
        <v>7.4</v>
      </c>
      <c r="CO28" s="70">
        <v>6</v>
      </c>
      <c r="CP28" s="46"/>
      <c r="CQ28" s="46">
        <v>6</v>
      </c>
      <c r="CR28" s="46">
        <v>5</v>
      </c>
      <c r="CS28" s="46"/>
      <c r="CT28" s="46"/>
      <c r="CU28" s="46"/>
      <c r="CV28" s="46"/>
      <c r="CW28" s="46"/>
      <c r="CX28" s="46"/>
      <c r="CY28" s="46">
        <v>47</v>
      </c>
      <c r="CZ28" s="46">
        <v>30</v>
      </c>
      <c r="DA28" s="46">
        <v>20</v>
      </c>
      <c r="DB28" s="46">
        <v>535</v>
      </c>
      <c r="DC28" s="46">
        <v>421</v>
      </c>
      <c r="DD28" s="46">
        <v>318</v>
      </c>
      <c r="DE28" s="46"/>
      <c r="DF28" s="46"/>
      <c r="DG28" s="46"/>
      <c r="DH28" s="65">
        <v>10.5</v>
      </c>
      <c r="DI28" s="65">
        <v>12.5</v>
      </c>
      <c r="DJ28" s="65">
        <v>2</v>
      </c>
      <c r="DK28" s="46"/>
      <c r="DL28" s="46"/>
      <c r="DM28" s="46"/>
      <c r="DN28" s="46"/>
      <c r="DO28" s="46"/>
      <c r="DP28" s="46"/>
      <c r="DQ28" s="45">
        <v>7.5</v>
      </c>
      <c r="DR28" s="45">
        <v>10</v>
      </c>
      <c r="DS28" s="45">
        <v>7</v>
      </c>
      <c r="DT28" s="70"/>
      <c r="DU28" s="46"/>
      <c r="DV28" s="46"/>
      <c r="DW28" s="140">
        <v>15</v>
      </c>
      <c r="DX28" s="140">
        <v>20</v>
      </c>
      <c r="DY28" s="140">
        <v>20</v>
      </c>
      <c r="DZ28" s="140"/>
      <c r="EA28" s="140"/>
      <c r="EB28" s="140"/>
      <c r="EC28" s="46">
        <v>15</v>
      </c>
      <c r="ED28" s="46"/>
      <c r="EE28" s="46">
        <v>20</v>
      </c>
      <c r="EF28" s="46"/>
      <c r="EG28" s="46"/>
      <c r="EH28" s="46"/>
      <c r="EI28" s="46"/>
      <c r="EJ28" s="46"/>
      <c r="EK28" s="46"/>
      <c r="EL28" s="46">
        <v>12</v>
      </c>
      <c r="EM28" s="46">
        <v>12</v>
      </c>
      <c r="EN28" s="46">
        <v>12</v>
      </c>
      <c r="EO28" s="46">
        <v>100</v>
      </c>
      <c r="EP28" s="46">
        <v>90</v>
      </c>
      <c r="EQ28" s="46">
        <v>60</v>
      </c>
      <c r="ER28" s="46"/>
      <c r="ES28" s="46"/>
      <c r="ET28" s="46"/>
      <c r="EU28" s="70">
        <v>5</v>
      </c>
      <c r="EV28" s="46"/>
      <c r="EW28" s="46"/>
      <c r="EX28" s="70">
        <v>14.5</v>
      </c>
      <c r="EY28" s="70">
        <v>4</v>
      </c>
      <c r="EZ28" s="46">
        <v>1</v>
      </c>
      <c r="FA28" s="46"/>
      <c r="FB28" s="46"/>
      <c r="FC28" s="46"/>
      <c r="FD28" s="46"/>
      <c r="FE28" s="46"/>
      <c r="FF28" s="46"/>
      <c r="FG28" s="46"/>
      <c r="FH28" s="46"/>
      <c r="FI28" s="46"/>
      <c r="FJ28" s="46">
        <v>72</v>
      </c>
      <c r="FK28" s="46">
        <v>50</v>
      </c>
      <c r="FL28" s="46">
        <v>20</v>
      </c>
      <c r="FM28" s="46"/>
      <c r="FN28" s="46"/>
      <c r="FO28" s="31"/>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v>1</v>
      </c>
      <c r="GO28" s="16">
        <v>10</v>
      </c>
      <c r="GP28" s="16">
        <v>7</v>
      </c>
      <c r="GQ28" s="16"/>
      <c r="GR28" s="16"/>
      <c r="GS28" s="16"/>
      <c r="GT28" s="16"/>
      <c r="GU28" s="16"/>
      <c r="GV28" s="16"/>
      <c r="GW28" s="133"/>
      <c r="GX28" s="133"/>
      <c r="GY28" s="133"/>
      <c r="GZ28" s="16"/>
      <c r="HA28" s="16"/>
      <c r="HB28" s="16"/>
    </row>
    <row r="29" spans="1:210" s="7" customFormat="1" ht="16.5">
      <c r="A29" s="40"/>
      <c r="B29" s="41" t="s">
        <v>26</v>
      </c>
      <c r="C29" s="42" t="s">
        <v>169</v>
      </c>
      <c r="D29" s="26">
        <f>SUMIF($J$10:$IV$10,"E",J29:IV29)</f>
        <v>234.39</v>
      </c>
      <c r="E29" s="26">
        <f>SUMIF($J$10:$IV$10,"F",J29:IV29)</f>
        <v>471.9</v>
      </c>
      <c r="F29" s="26">
        <f>SUMIF($J$10:$IV$10,"K",J29:IV29)</f>
        <v>195.68</v>
      </c>
      <c r="G29" s="26"/>
      <c r="H29" s="26"/>
      <c r="I29" s="189"/>
      <c r="J29" s="46"/>
      <c r="K29" s="46"/>
      <c r="L29" s="46"/>
      <c r="M29" s="46">
        <v>0</v>
      </c>
      <c r="N29" s="46">
        <v>0</v>
      </c>
      <c r="O29" s="46">
        <v>0</v>
      </c>
      <c r="P29" s="46"/>
      <c r="Q29" s="46"/>
      <c r="R29" s="46"/>
      <c r="S29" s="70">
        <v>4</v>
      </c>
      <c r="T29" s="70">
        <v>5</v>
      </c>
      <c r="U29" s="70">
        <v>3</v>
      </c>
      <c r="V29" s="70"/>
      <c r="W29" s="70">
        <v>2</v>
      </c>
      <c r="X29" s="46">
        <v>2</v>
      </c>
      <c r="Y29" s="46"/>
      <c r="Z29" s="46"/>
      <c r="AA29" s="46"/>
      <c r="AB29" s="70">
        <v>1</v>
      </c>
      <c r="AC29" s="46">
        <v>1</v>
      </c>
      <c r="AD29" s="46">
        <v>1</v>
      </c>
      <c r="AE29" s="46"/>
      <c r="AF29" s="46"/>
      <c r="AG29" s="46"/>
      <c r="AH29" s="46"/>
      <c r="AI29" s="46"/>
      <c r="AJ29" s="46"/>
      <c r="AK29" s="47"/>
      <c r="AL29" s="47"/>
      <c r="AM29" s="47"/>
      <c r="AN29" s="46"/>
      <c r="AO29" s="46"/>
      <c r="AP29" s="46"/>
      <c r="AQ29" s="46"/>
      <c r="AR29" s="46"/>
      <c r="AS29" s="46"/>
      <c r="AT29" s="46"/>
      <c r="AU29" s="46"/>
      <c r="AV29" s="46"/>
      <c r="AW29" s="46"/>
      <c r="AX29" s="46"/>
      <c r="AY29" s="46"/>
      <c r="AZ29" s="46"/>
      <c r="BA29" s="46"/>
      <c r="BB29" s="46"/>
      <c r="BC29" s="27"/>
      <c r="BD29" s="27"/>
      <c r="BE29" s="27"/>
      <c r="BF29" s="46"/>
      <c r="BG29" s="46"/>
      <c r="BH29" s="46"/>
      <c r="BI29" s="46"/>
      <c r="BJ29" s="46"/>
      <c r="BK29" s="46"/>
      <c r="BL29" s="46"/>
      <c r="BM29" s="46"/>
      <c r="BN29" s="46"/>
      <c r="BO29" s="27">
        <v>10</v>
      </c>
      <c r="BP29" s="27">
        <v>5.6</v>
      </c>
      <c r="BQ29" s="27">
        <v>5.6</v>
      </c>
      <c r="BR29" s="46">
        <v>10</v>
      </c>
      <c r="BS29" s="46">
        <v>15</v>
      </c>
      <c r="BT29" s="46">
        <v>12</v>
      </c>
      <c r="BU29" s="46"/>
      <c r="BV29" s="46"/>
      <c r="BW29" s="46"/>
      <c r="BX29" s="46"/>
      <c r="BY29" s="46"/>
      <c r="BZ29" s="46"/>
      <c r="CA29" s="43">
        <v>12</v>
      </c>
      <c r="CB29" s="43">
        <v>13</v>
      </c>
      <c r="CC29" s="43">
        <v>10</v>
      </c>
      <c r="CD29" s="46">
        <v>3.89</v>
      </c>
      <c r="CE29" s="46">
        <v>6</v>
      </c>
      <c r="CF29" s="46">
        <v>5.88</v>
      </c>
      <c r="CG29" s="26">
        <v>20</v>
      </c>
      <c r="CH29" s="26">
        <v>40</v>
      </c>
      <c r="CI29" s="26">
        <v>40</v>
      </c>
      <c r="CJ29" s="46"/>
      <c r="CK29" s="46"/>
      <c r="CL29" s="46"/>
      <c r="CM29" s="70">
        <v>9.3</v>
      </c>
      <c r="CN29" s="70">
        <v>9.3</v>
      </c>
      <c r="CO29" s="70">
        <v>8</v>
      </c>
      <c r="CP29" s="46"/>
      <c r="CQ29" s="70">
        <v>1</v>
      </c>
      <c r="CR29" s="70">
        <v>0.2</v>
      </c>
      <c r="CS29" s="46"/>
      <c r="CT29" s="46"/>
      <c r="CU29" s="46"/>
      <c r="CV29" s="46"/>
      <c r="CW29" s="46"/>
      <c r="CX29" s="46"/>
      <c r="CY29" s="46">
        <v>30</v>
      </c>
      <c r="CZ29" s="46">
        <v>20</v>
      </c>
      <c r="DA29" s="46">
        <v>10</v>
      </c>
      <c r="DB29" s="46">
        <v>42</v>
      </c>
      <c r="DC29" s="46">
        <v>252</v>
      </c>
      <c r="DD29" s="46">
        <v>31</v>
      </c>
      <c r="DE29" s="46"/>
      <c r="DF29" s="46"/>
      <c r="DG29" s="46"/>
      <c r="DH29" s="65">
        <v>4</v>
      </c>
      <c r="DI29" s="65">
        <v>4</v>
      </c>
      <c r="DJ29" s="65"/>
      <c r="DK29" s="46"/>
      <c r="DL29" s="46"/>
      <c r="DM29" s="46"/>
      <c r="DN29" s="46"/>
      <c r="DO29" s="46"/>
      <c r="DP29" s="46"/>
      <c r="DQ29" s="45">
        <v>1.5</v>
      </c>
      <c r="DR29" s="45">
        <v>2</v>
      </c>
      <c r="DS29" s="45">
        <v>1</v>
      </c>
      <c r="DT29" s="70"/>
      <c r="DU29" s="46"/>
      <c r="DV29" s="46"/>
      <c r="DW29" s="140">
        <v>20</v>
      </c>
      <c r="DX29" s="140">
        <v>25</v>
      </c>
      <c r="DY29" s="140">
        <v>25</v>
      </c>
      <c r="DZ29" s="140"/>
      <c r="EA29" s="140"/>
      <c r="EB29" s="140"/>
      <c r="EC29" s="46">
        <v>3</v>
      </c>
      <c r="ED29" s="46"/>
      <c r="EE29" s="46">
        <v>5</v>
      </c>
      <c r="EF29" s="46"/>
      <c r="EG29" s="46"/>
      <c r="EH29" s="46"/>
      <c r="EI29" s="46"/>
      <c r="EJ29" s="46"/>
      <c r="EK29" s="46"/>
      <c r="EL29" s="46">
        <v>5</v>
      </c>
      <c r="EM29" s="46">
        <v>5</v>
      </c>
      <c r="EN29" s="46">
        <v>5</v>
      </c>
      <c r="EO29" s="46">
        <v>45</v>
      </c>
      <c r="EP29" s="46">
        <v>60</v>
      </c>
      <c r="EQ29" s="46">
        <v>30</v>
      </c>
      <c r="ER29" s="46"/>
      <c r="ES29" s="46"/>
      <c r="ET29" s="46"/>
      <c r="EU29" s="70">
        <v>0.7</v>
      </c>
      <c r="EV29" s="46"/>
      <c r="EW29" s="46"/>
      <c r="EX29" s="46">
        <v>7</v>
      </c>
      <c r="EY29" s="46">
        <v>0</v>
      </c>
      <c r="EZ29" s="70">
        <v>1</v>
      </c>
      <c r="FA29" s="46"/>
      <c r="FB29" s="46"/>
      <c r="FC29" s="46"/>
      <c r="FD29" s="46"/>
      <c r="FE29" s="46"/>
      <c r="FF29" s="46"/>
      <c r="FG29" s="46"/>
      <c r="FH29" s="46"/>
      <c r="FI29" s="46"/>
      <c r="FJ29" s="46">
        <v>5</v>
      </c>
      <c r="FK29" s="46">
        <v>5</v>
      </c>
      <c r="FL29" s="46">
        <v>0</v>
      </c>
      <c r="FM29" s="46"/>
      <c r="FN29" s="46"/>
      <c r="FO29" s="31"/>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v>1</v>
      </c>
      <c r="GO29" s="16">
        <v>1</v>
      </c>
      <c r="GP29" s="16"/>
      <c r="GQ29" s="16"/>
      <c r="GR29" s="16"/>
      <c r="GS29" s="16"/>
      <c r="GT29" s="16"/>
      <c r="GU29" s="16"/>
      <c r="GV29" s="16"/>
      <c r="GW29" s="133"/>
      <c r="GX29" s="133"/>
      <c r="GY29" s="133"/>
      <c r="GZ29" s="16"/>
      <c r="HA29" s="16"/>
      <c r="HB29" s="16"/>
    </row>
    <row r="30" spans="1:210" s="7" customFormat="1" ht="16.5">
      <c r="A30" s="40"/>
      <c r="B30" s="41" t="s">
        <v>27</v>
      </c>
      <c r="C30" s="42" t="s">
        <v>169</v>
      </c>
      <c r="D30" s="26">
        <f>SUMIF($J$10:$IV$10,"E",J30:IV30)</f>
        <v>1321.1299999999999</v>
      </c>
      <c r="E30" s="26">
        <f>SUMIF($J$10:$IV$10,"F",J30:IV30)</f>
        <v>2091.6</v>
      </c>
      <c r="F30" s="26">
        <f>SUMIF($J$10:$IV$10,"K",J30:IV30)</f>
        <v>1409.17</v>
      </c>
      <c r="G30" s="26"/>
      <c r="H30" s="26"/>
      <c r="I30" s="189"/>
      <c r="J30" s="46"/>
      <c r="K30" s="46"/>
      <c r="L30" s="46"/>
      <c r="M30" s="46">
        <v>8</v>
      </c>
      <c r="N30" s="46">
        <v>17</v>
      </c>
      <c r="O30" s="46">
        <v>15</v>
      </c>
      <c r="P30" s="46"/>
      <c r="Q30" s="46"/>
      <c r="R30" s="46"/>
      <c r="S30" s="70">
        <v>401</v>
      </c>
      <c r="T30" s="70">
        <v>1106</v>
      </c>
      <c r="U30" s="70">
        <v>210</v>
      </c>
      <c r="V30" s="70"/>
      <c r="W30" s="46">
        <v>3</v>
      </c>
      <c r="X30" s="46">
        <v>2</v>
      </c>
      <c r="Y30" s="46"/>
      <c r="Z30" s="46"/>
      <c r="AA30" s="46"/>
      <c r="AB30" s="70">
        <v>2</v>
      </c>
      <c r="AC30" s="46">
        <v>3</v>
      </c>
      <c r="AD30" s="46">
        <v>3</v>
      </c>
      <c r="AE30" s="46"/>
      <c r="AF30" s="46"/>
      <c r="AG30" s="46"/>
      <c r="AH30" s="46"/>
      <c r="AI30" s="46"/>
      <c r="AJ30" s="46"/>
      <c r="AK30" s="46">
        <v>21.8</v>
      </c>
      <c r="AL30" s="46">
        <v>22</v>
      </c>
      <c r="AM30" s="46">
        <v>16</v>
      </c>
      <c r="AN30" s="46"/>
      <c r="AO30" s="46"/>
      <c r="AP30" s="46"/>
      <c r="AQ30" s="46"/>
      <c r="AR30" s="46"/>
      <c r="AS30" s="46"/>
      <c r="AT30" s="46"/>
      <c r="AU30" s="46"/>
      <c r="AV30" s="46"/>
      <c r="AW30" s="46"/>
      <c r="AX30" s="46"/>
      <c r="AY30" s="46"/>
      <c r="AZ30" s="46"/>
      <c r="BA30" s="46"/>
      <c r="BB30" s="46"/>
      <c r="BC30" s="27"/>
      <c r="BD30" s="27"/>
      <c r="BE30" s="27"/>
      <c r="BF30" s="46"/>
      <c r="BG30" s="46"/>
      <c r="BH30" s="46"/>
      <c r="BI30" s="46"/>
      <c r="BJ30" s="46"/>
      <c r="BK30" s="46"/>
      <c r="BL30" s="46"/>
      <c r="BM30" s="46"/>
      <c r="BN30" s="46"/>
      <c r="BO30" s="27">
        <v>40</v>
      </c>
      <c r="BP30" s="27">
        <v>17</v>
      </c>
      <c r="BQ30" s="27">
        <v>17</v>
      </c>
      <c r="BR30" s="46"/>
      <c r="BS30" s="46"/>
      <c r="BT30" s="46">
        <v>300</v>
      </c>
      <c r="BU30" s="46"/>
      <c r="BV30" s="46"/>
      <c r="BW30" s="46"/>
      <c r="BX30" s="46">
        <v>76</v>
      </c>
      <c r="BY30" s="46">
        <v>54</v>
      </c>
      <c r="BZ30" s="46">
        <v>54</v>
      </c>
      <c r="CA30" s="43">
        <v>10</v>
      </c>
      <c r="CB30" s="43">
        <v>17</v>
      </c>
      <c r="CC30" s="43">
        <v>11</v>
      </c>
      <c r="CD30" s="46">
        <v>19.43</v>
      </c>
      <c r="CE30" s="46">
        <v>25</v>
      </c>
      <c r="CF30" s="46">
        <v>14.17</v>
      </c>
      <c r="CG30" s="26">
        <v>45</v>
      </c>
      <c r="CH30" s="26">
        <v>90</v>
      </c>
      <c r="CI30" s="26">
        <v>190</v>
      </c>
      <c r="CJ30" s="46"/>
      <c r="CK30" s="46"/>
      <c r="CL30" s="46"/>
      <c r="CM30" s="46">
        <v>13.8</v>
      </c>
      <c r="CN30" s="46">
        <v>13.8</v>
      </c>
      <c r="CO30" s="70">
        <v>10</v>
      </c>
      <c r="CP30" s="46"/>
      <c r="CQ30" s="46">
        <v>6</v>
      </c>
      <c r="CR30" s="46"/>
      <c r="CS30" s="46"/>
      <c r="CT30" s="46"/>
      <c r="CU30" s="46"/>
      <c r="CV30" s="46"/>
      <c r="CW30" s="46"/>
      <c r="CX30" s="46"/>
      <c r="CY30" s="46">
        <v>40</v>
      </c>
      <c r="CZ30" s="46">
        <v>25</v>
      </c>
      <c r="DA30" s="46">
        <v>20</v>
      </c>
      <c r="DB30" s="46">
        <v>278</v>
      </c>
      <c r="DC30" s="46">
        <v>383</v>
      </c>
      <c r="DD30" s="46">
        <v>290</v>
      </c>
      <c r="DE30" s="46"/>
      <c r="DF30" s="46"/>
      <c r="DG30" s="46"/>
      <c r="DH30" s="65">
        <v>20.6</v>
      </c>
      <c r="DI30" s="65">
        <v>20.8</v>
      </c>
      <c r="DJ30" s="65">
        <v>3</v>
      </c>
      <c r="DK30" s="46"/>
      <c r="DL30" s="46"/>
      <c r="DM30" s="46"/>
      <c r="DN30" s="46"/>
      <c r="DO30" s="46"/>
      <c r="DP30" s="46"/>
      <c r="DQ30" s="71"/>
      <c r="DR30" s="45"/>
      <c r="DS30" s="45"/>
      <c r="DT30" s="46"/>
      <c r="DU30" s="46"/>
      <c r="DV30" s="46"/>
      <c r="DW30" s="140">
        <v>10</v>
      </c>
      <c r="DX30" s="140">
        <v>20</v>
      </c>
      <c r="DY30" s="140">
        <v>20</v>
      </c>
      <c r="DZ30" s="140"/>
      <c r="EA30" s="140"/>
      <c r="EB30" s="140"/>
      <c r="EC30" s="46">
        <v>20</v>
      </c>
      <c r="ED30" s="46"/>
      <c r="EE30" s="46">
        <v>35</v>
      </c>
      <c r="EF30" s="46"/>
      <c r="EG30" s="46"/>
      <c r="EH30" s="46"/>
      <c r="EI30" s="46"/>
      <c r="EJ30" s="46"/>
      <c r="EK30" s="46"/>
      <c r="EL30" s="46">
        <v>48</v>
      </c>
      <c r="EM30" s="46">
        <v>48</v>
      </c>
      <c r="EN30" s="46">
        <v>48</v>
      </c>
      <c r="EO30" s="46">
        <v>150</v>
      </c>
      <c r="EP30" s="46">
        <v>150</v>
      </c>
      <c r="EQ30" s="46">
        <v>80</v>
      </c>
      <c r="ER30" s="46"/>
      <c r="ES30" s="46"/>
      <c r="ET30" s="46"/>
      <c r="EU30" s="70">
        <v>10</v>
      </c>
      <c r="EV30" s="46"/>
      <c r="EW30" s="46"/>
      <c r="EX30" s="70">
        <v>14.5</v>
      </c>
      <c r="EY30" s="70">
        <v>6</v>
      </c>
      <c r="EZ30" s="46">
        <v>6</v>
      </c>
      <c r="FA30" s="46"/>
      <c r="FB30" s="46"/>
      <c r="FC30" s="46"/>
      <c r="FD30" s="46"/>
      <c r="FE30" s="46"/>
      <c r="FF30" s="46"/>
      <c r="FG30" s="46"/>
      <c r="FH30" s="46"/>
      <c r="FI30" s="46"/>
      <c r="FJ30" s="46">
        <v>91</v>
      </c>
      <c r="FK30" s="46">
        <v>45</v>
      </c>
      <c r="FL30" s="46">
        <v>50</v>
      </c>
      <c r="FM30" s="46"/>
      <c r="FN30" s="46"/>
      <c r="FO30" s="31"/>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v>2</v>
      </c>
      <c r="GO30" s="16">
        <v>20</v>
      </c>
      <c r="GP30" s="16">
        <v>15</v>
      </c>
      <c r="GQ30" s="16"/>
      <c r="GR30" s="16"/>
      <c r="GS30" s="16"/>
      <c r="GT30" s="16"/>
      <c r="GU30" s="16"/>
      <c r="GV30" s="16"/>
      <c r="GW30" s="133"/>
      <c r="GX30" s="133"/>
      <c r="GY30" s="133"/>
      <c r="GZ30" s="16"/>
      <c r="HA30" s="16"/>
      <c r="HB30" s="16"/>
    </row>
    <row r="31" spans="1:210" s="7" customFormat="1" ht="31.5">
      <c r="A31" s="40"/>
      <c r="B31" s="41" t="s">
        <v>76</v>
      </c>
      <c r="C31" s="42" t="s">
        <v>169</v>
      </c>
      <c r="D31" s="26">
        <f>SUMIF($J$10:$IV$10,"E",J31:IV31)</f>
        <v>555.5409999999999</v>
      </c>
      <c r="E31" s="26">
        <f>SUMIF($J$10:$IV$10,"F",J31:IV31)</f>
        <v>594.5</v>
      </c>
      <c r="F31" s="26">
        <f>SUMIF($J$10:$IV$10,"K",J31:IV31)</f>
        <v>1018.5</v>
      </c>
      <c r="G31" s="26"/>
      <c r="H31" s="26"/>
      <c r="I31" s="189"/>
      <c r="J31" s="46"/>
      <c r="K31" s="46"/>
      <c r="L31" s="46"/>
      <c r="M31" s="46"/>
      <c r="N31" s="46">
        <v>0</v>
      </c>
      <c r="O31" s="46">
        <v>0</v>
      </c>
      <c r="P31" s="46"/>
      <c r="Q31" s="46"/>
      <c r="R31" s="46"/>
      <c r="S31" s="70">
        <v>2</v>
      </c>
      <c r="T31" s="70">
        <v>2</v>
      </c>
      <c r="U31" s="70">
        <v>1</v>
      </c>
      <c r="V31" s="46"/>
      <c r="W31" s="46">
        <v>4</v>
      </c>
      <c r="X31" s="46">
        <v>3</v>
      </c>
      <c r="Y31" s="46"/>
      <c r="Z31" s="46"/>
      <c r="AA31" s="46"/>
      <c r="AB31" s="46">
        <v>2</v>
      </c>
      <c r="AC31" s="46">
        <v>3</v>
      </c>
      <c r="AD31" s="46">
        <v>3</v>
      </c>
      <c r="AE31" s="46"/>
      <c r="AF31" s="46"/>
      <c r="AG31" s="46"/>
      <c r="AH31" s="46"/>
      <c r="AI31" s="46"/>
      <c r="AJ31" s="46"/>
      <c r="AK31" s="46">
        <v>28.961</v>
      </c>
      <c r="AL31" s="46">
        <v>50</v>
      </c>
      <c r="AM31" s="46">
        <v>52</v>
      </c>
      <c r="AN31" s="46"/>
      <c r="AO31" s="46"/>
      <c r="AP31" s="46"/>
      <c r="AQ31" s="46"/>
      <c r="AR31" s="46"/>
      <c r="AS31" s="46"/>
      <c r="AT31" s="46"/>
      <c r="AU31" s="46"/>
      <c r="AV31" s="46"/>
      <c r="AW31" s="46"/>
      <c r="AX31" s="46"/>
      <c r="AY31" s="46"/>
      <c r="AZ31" s="46"/>
      <c r="BA31" s="46"/>
      <c r="BB31" s="46"/>
      <c r="BC31" s="27"/>
      <c r="BD31" s="27"/>
      <c r="BE31" s="27"/>
      <c r="BF31" s="46"/>
      <c r="BG31" s="46"/>
      <c r="BH31" s="46"/>
      <c r="BI31" s="46"/>
      <c r="BJ31" s="46"/>
      <c r="BK31" s="46"/>
      <c r="BL31" s="46"/>
      <c r="BM31" s="46"/>
      <c r="BN31" s="46"/>
      <c r="BO31" s="27">
        <v>5</v>
      </c>
      <c r="BP31" s="27">
        <v>5</v>
      </c>
      <c r="BQ31" s="27">
        <v>5</v>
      </c>
      <c r="BR31" s="46">
        <v>5</v>
      </c>
      <c r="BS31" s="46">
        <v>5</v>
      </c>
      <c r="BT31" s="46">
        <v>50</v>
      </c>
      <c r="BU31" s="46"/>
      <c r="BV31" s="46"/>
      <c r="BW31" s="46"/>
      <c r="BX31" s="46"/>
      <c r="BY31" s="46"/>
      <c r="BZ31" s="46"/>
      <c r="CA31" s="43">
        <v>10</v>
      </c>
      <c r="CB31" s="43">
        <v>15</v>
      </c>
      <c r="CC31" s="43">
        <v>7</v>
      </c>
      <c r="CD31" s="46">
        <v>5.18</v>
      </c>
      <c r="CE31" s="46">
        <v>10</v>
      </c>
      <c r="CF31" s="46">
        <v>10</v>
      </c>
      <c r="CG31" s="26">
        <v>65</v>
      </c>
      <c r="CH31" s="26">
        <v>75</v>
      </c>
      <c r="CI31" s="26">
        <v>160</v>
      </c>
      <c r="CJ31" s="46"/>
      <c r="CK31" s="46"/>
      <c r="CL31" s="46"/>
      <c r="CM31" s="46">
        <v>5</v>
      </c>
      <c r="CN31" s="46">
        <v>5</v>
      </c>
      <c r="CO31" s="46">
        <v>4</v>
      </c>
      <c r="CP31" s="70"/>
      <c r="CQ31" s="46">
        <v>3</v>
      </c>
      <c r="CR31" s="46"/>
      <c r="CS31" s="46"/>
      <c r="CT31" s="46"/>
      <c r="CU31" s="46"/>
      <c r="CV31" s="46"/>
      <c r="CW31" s="46"/>
      <c r="CX31" s="46"/>
      <c r="CY31" s="46">
        <v>20</v>
      </c>
      <c r="CZ31" s="46">
        <v>10</v>
      </c>
      <c r="DA31" s="46">
        <v>10</v>
      </c>
      <c r="DB31" s="46">
        <v>70</v>
      </c>
      <c r="DC31" s="46">
        <v>95</v>
      </c>
      <c r="DD31" s="46">
        <v>89</v>
      </c>
      <c r="DE31" s="46"/>
      <c r="DF31" s="46"/>
      <c r="DG31" s="46"/>
      <c r="DH31" s="65"/>
      <c r="DI31" s="65">
        <v>3.5</v>
      </c>
      <c r="DJ31" s="65"/>
      <c r="DK31" s="46"/>
      <c r="DL31" s="46"/>
      <c r="DM31" s="46"/>
      <c r="DN31" s="46"/>
      <c r="DO31" s="46"/>
      <c r="DP31" s="46"/>
      <c r="DQ31" s="71">
        <v>10</v>
      </c>
      <c r="DR31" s="45">
        <v>15</v>
      </c>
      <c r="DS31" s="45">
        <v>10</v>
      </c>
      <c r="DT31" s="46"/>
      <c r="DU31" s="46"/>
      <c r="DV31" s="46"/>
      <c r="DW31" s="140">
        <v>30</v>
      </c>
      <c r="DX31" s="140">
        <v>35</v>
      </c>
      <c r="DY31" s="140">
        <v>35</v>
      </c>
      <c r="DZ31" s="140"/>
      <c r="EA31" s="140"/>
      <c r="EB31" s="140"/>
      <c r="EC31" s="46">
        <v>15</v>
      </c>
      <c r="ED31" s="46"/>
      <c r="EE31" s="46">
        <v>30</v>
      </c>
      <c r="EF31" s="46">
        <v>5</v>
      </c>
      <c r="EG31" s="46">
        <v>6</v>
      </c>
      <c r="EH31" s="46">
        <v>6</v>
      </c>
      <c r="EI31" s="46"/>
      <c r="EJ31" s="46"/>
      <c r="EK31" s="46"/>
      <c r="EL31" s="46">
        <v>21</v>
      </c>
      <c r="EM31" s="46">
        <v>21</v>
      </c>
      <c r="EN31" s="46">
        <v>435.5</v>
      </c>
      <c r="EO31" s="46">
        <v>100</v>
      </c>
      <c r="EP31" s="46">
        <v>100</v>
      </c>
      <c r="EQ31" s="46">
        <v>60</v>
      </c>
      <c r="ER31" s="46"/>
      <c r="ES31" s="46"/>
      <c r="ET31" s="46"/>
      <c r="EU31" s="70">
        <v>5</v>
      </c>
      <c r="EV31" s="46"/>
      <c r="EW31" s="46"/>
      <c r="EX31" s="46">
        <v>77.4</v>
      </c>
      <c r="EY31" s="46">
        <v>82</v>
      </c>
      <c r="EZ31" s="46">
        <v>8</v>
      </c>
      <c r="FA31" s="46"/>
      <c r="FB31" s="46"/>
      <c r="FC31" s="46"/>
      <c r="FD31" s="46"/>
      <c r="FE31" s="46"/>
      <c r="FF31" s="46"/>
      <c r="FG31" s="46"/>
      <c r="FH31" s="46"/>
      <c r="FI31" s="46"/>
      <c r="FJ31" s="46">
        <v>74</v>
      </c>
      <c r="FK31" s="46">
        <v>50</v>
      </c>
      <c r="FL31" s="46">
        <v>40</v>
      </c>
      <c r="FM31" s="46"/>
      <c r="FN31" s="46"/>
      <c r="FO31" s="4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33"/>
      <c r="GX31" s="133"/>
      <c r="GY31" s="133"/>
      <c r="GZ31" s="16"/>
      <c r="HA31" s="16"/>
      <c r="HB31" s="16"/>
    </row>
    <row r="32" spans="1:210" s="7" customFormat="1" ht="31.5">
      <c r="A32" s="40"/>
      <c r="B32" s="41" t="s">
        <v>28</v>
      </c>
      <c r="C32" s="42" t="s">
        <v>169</v>
      </c>
      <c r="D32" s="26">
        <f>SUMIF($J$10:$IV$10,"E",J32:IV32)</f>
        <v>902.76</v>
      </c>
      <c r="E32" s="26">
        <f>SUMIF($J$10:$IV$10,"F",J32:IV32)</f>
        <v>877</v>
      </c>
      <c r="F32" s="26">
        <f>SUMIF($J$10:$IV$10,"K",J32:IV32)</f>
        <v>723.54</v>
      </c>
      <c r="G32" s="26"/>
      <c r="H32" s="26"/>
      <c r="I32" s="189"/>
      <c r="J32" s="46"/>
      <c r="K32" s="46"/>
      <c r="L32" s="46"/>
      <c r="M32" s="46"/>
      <c r="N32" s="46">
        <v>0</v>
      </c>
      <c r="O32" s="46">
        <v>0</v>
      </c>
      <c r="P32" s="46"/>
      <c r="Q32" s="46"/>
      <c r="R32" s="46"/>
      <c r="S32" s="70">
        <v>291</v>
      </c>
      <c r="T32" s="70">
        <v>300</v>
      </c>
      <c r="U32" s="70">
        <v>219</v>
      </c>
      <c r="V32" s="46"/>
      <c r="W32" s="46">
        <v>4</v>
      </c>
      <c r="X32" s="46">
        <v>4</v>
      </c>
      <c r="Y32" s="46"/>
      <c r="Z32" s="46"/>
      <c r="AA32" s="46"/>
      <c r="AB32" s="46">
        <v>1</v>
      </c>
      <c r="AC32" s="46">
        <v>2</v>
      </c>
      <c r="AD32" s="46">
        <v>2</v>
      </c>
      <c r="AE32" s="46"/>
      <c r="AF32" s="46"/>
      <c r="AG32" s="46"/>
      <c r="AH32" s="46"/>
      <c r="AI32" s="46"/>
      <c r="AJ32" s="46"/>
      <c r="AK32" s="47"/>
      <c r="AL32" s="47"/>
      <c r="AM32" s="47"/>
      <c r="AN32" s="46"/>
      <c r="AO32" s="46"/>
      <c r="AP32" s="46"/>
      <c r="AQ32" s="46"/>
      <c r="AR32" s="46"/>
      <c r="AS32" s="46"/>
      <c r="AT32" s="46"/>
      <c r="AU32" s="46"/>
      <c r="AV32" s="46"/>
      <c r="AW32" s="46"/>
      <c r="AX32" s="46"/>
      <c r="AY32" s="46"/>
      <c r="AZ32" s="46"/>
      <c r="BA32" s="46"/>
      <c r="BB32" s="46"/>
      <c r="BC32" s="27"/>
      <c r="BD32" s="27"/>
      <c r="BE32" s="27"/>
      <c r="BF32" s="46"/>
      <c r="BG32" s="46"/>
      <c r="BH32" s="46"/>
      <c r="BI32" s="46"/>
      <c r="BJ32" s="46"/>
      <c r="BK32" s="46"/>
      <c r="BL32" s="46"/>
      <c r="BM32" s="46"/>
      <c r="BN32" s="46"/>
      <c r="BO32" s="27">
        <v>20</v>
      </c>
      <c r="BP32" s="27">
        <v>10</v>
      </c>
      <c r="BQ32" s="27">
        <v>10</v>
      </c>
      <c r="BR32" s="46">
        <v>5</v>
      </c>
      <c r="BS32" s="46">
        <v>5</v>
      </c>
      <c r="BT32" s="46">
        <v>50</v>
      </c>
      <c r="BU32" s="46"/>
      <c r="BV32" s="46"/>
      <c r="BW32" s="46"/>
      <c r="BX32" s="46"/>
      <c r="BY32" s="46"/>
      <c r="BZ32" s="46"/>
      <c r="CA32" s="43">
        <v>12</v>
      </c>
      <c r="CB32" s="43">
        <v>10</v>
      </c>
      <c r="CC32" s="43">
        <v>12</v>
      </c>
      <c r="CD32" s="46">
        <v>17.36</v>
      </c>
      <c r="CE32" s="46">
        <v>25</v>
      </c>
      <c r="CF32" s="46">
        <v>21.04</v>
      </c>
      <c r="CG32" s="26">
        <v>56</v>
      </c>
      <c r="CH32" s="26">
        <v>60</v>
      </c>
      <c r="CI32" s="26">
        <v>80</v>
      </c>
      <c r="CJ32" s="46"/>
      <c r="CK32" s="46"/>
      <c r="CL32" s="46"/>
      <c r="CM32" s="46">
        <v>33</v>
      </c>
      <c r="CN32" s="46">
        <v>33</v>
      </c>
      <c r="CO32" s="46">
        <v>25</v>
      </c>
      <c r="CP32" s="46"/>
      <c r="CQ32" s="46">
        <v>10</v>
      </c>
      <c r="CR32" s="46"/>
      <c r="CS32" s="46"/>
      <c r="CT32" s="46"/>
      <c r="CU32" s="46"/>
      <c r="CV32" s="46"/>
      <c r="CW32" s="46"/>
      <c r="CX32" s="46"/>
      <c r="CY32" s="46">
        <v>25</v>
      </c>
      <c r="CZ32" s="46">
        <v>20</v>
      </c>
      <c r="DA32" s="46">
        <v>20</v>
      </c>
      <c r="DB32" s="46">
        <v>106</v>
      </c>
      <c r="DC32" s="46">
        <v>124</v>
      </c>
      <c r="DD32" s="46">
        <v>106</v>
      </c>
      <c r="DE32" s="46"/>
      <c r="DF32" s="46"/>
      <c r="DG32" s="46"/>
      <c r="DH32" s="65"/>
      <c r="DI32" s="65"/>
      <c r="DJ32" s="65"/>
      <c r="DK32" s="46"/>
      <c r="DL32" s="46"/>
      <c r="DM32" s="46"/>
      <c r="DN32" s="46"/>
      <c r="DO32" s="46"/>
      <c r="DP32" s="46"/>
      <c r="DQ32" s="71">
        <v>10</v>
      </c>
      <c r="DR32" s="45">
        <v>15</v>
      </c>
      <c r="DS32" s="45">
        <v>10</v>
      </c>
      <c r="DT32" s="46"/>
      <c r="DU32" s="46"/>
      <c r="DV32" s="46"/>
      <c r="DW32" s="140">
        <v>15</v>
      </c>
      <c r="DX32" s="140">
        <v>10</v>
      </c>
      <c r="DY32" s="140">
        <v>10</v>
      </c>
      <c r="DZ32" s="140"/>
      <c r="EA32" s="140"/>
      <c r="EB32" s="140"/>
      <c r="EC32" s="46">
        <v>30</v>
      </c>
      <c r="ED32" s="46"/>
      <c r="EE32" s="46">
        <v>20</v>
      </c>
      <c r="EF32" s="46"/>
      <c r="EG32" s="46"/>
      <c r="EH32" s="46"/>
      <c r="EI32" s="46"/>
      <c r="EJ32" s="46"/>
      <c r="EK32" s="46"/>
      <c r="EL32" s="46">
        <v>19</v>
      </c>
      <c r="EM32" s="46">
        <v>19</v>
      </c>
      <c r="EN32" s="70">
        <v>19</v>
      </c>
      <c r="EO32" s="46">
        <v>100</v>
      </c>
      <c r="EP32" s="46">
        <v>100</v>
      </c>
      <c r="EQ32" s="46">
        <v>40</v>
      </c>
      <c r="ER32" s="46"/>
      <c r="ES32" s="46"/>
      <c r="ET32" s="46"/>
      <c r="EU32" s="70">
        <v>10</v>
      </c>
      <c r="EV32" s="46"/>
      <c r="EW32" s="46"/>
      <c r="EX32" s="46">
        <v>67.4</v>
      </c>
      <c r="EY32" s="46">
        <v>70</v>
      </c>
      <c r="EZ32" s="46">
        <v>5.5</v>
      </c>
      <c r="FA32" s="46"/>
      <c r="FB32" s="46"/>
      <c r="FC32" s="46"/>
      <c r="FD32" s="46"/>
      <c r="FE32" s="46"/>
      <c r="FF32" s="46"/>
      <c r="FG32" s="46"/>
      <c r="FH32" s="46"/>
      <c r="FI32" s="46"/>
      <c r="FJ32" s="46">
        <v>80</v>
      </c>
      <c r="FK32" s="46">
        <v>50</v>
      </c>
      <c r="FL32" s="46">
        <v>60</v>
      </c>
      <c r="FM32" s="46"/>
      <c r="FN32" s="46"/>
      <c r="FO32" s="4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v>5</v>
      </c>
      <c r="GO32" s="16">
        <v>10</v>
      </c>
      <c r="GP32" s="16">
        <v>10</v>
      </c>
      <c r="GQ32" s="16"/>
      <c r="GR32" s="16"/>
      <c r="GS32" s="16"/>
      <c r="GT32" s="16"/>
      <c r="GU32" s="16"/>
      <c r="GV32" s="16"/>
      <c r="GW32" s="133"/>
      <c r="GX32" s="133"/>
      <c r="GY32" s="133"/>
      <c r="GZ32" s="16"/>
      <c r="HA32" s="16"/>
      <c r="HB32" s="16"/>
    </row>
    <row r="33" spans="1:210" s="7" customFormat="1" ht="47.25">
      <c r="A33" s="40"/>
      <c r="B33" s="41" t="s">
        <v>21</v>
      </c>
      <c r="C33" s="42" t="s">
        <v>169</v>
      </c>
      <c r="D33" s="26">
        <f>SUMIF($J$10:$IV$10,"E",J33:IV33)</f>
        <v>8328.5</v>
      </c>
      <c r="E33" s="26">
        <f>SUMIF($J$10:$IV$10,"F",J33:IV33)</f>
        <v>1501.2</v>
      </c>
      <c r="F33" s="26">
        <f>SUMIF($J$10:$IV$10,"K",J33:IV33)</f>
        <v>1257.53</v>
      </c>
      <c r="G33" s="26"/>
      <c r="H33" s="26"/>
      <c r="I33" s="166"/>
      <c r="J33" s="46"/>
      <c r="K33" s="46"/>
      <c r="L33" s="46"/>
      <c r="M33" s="46"/>
      <c r="N33" s="46"/>
      <c r="O33" s="46"/>
      <c r="P33" s="46"/>
      <c r="Q33" s="46"/>
      <c r="R33" s="46"/>
      <c r="S33" s="70">
        <v>153</v>
      </c>
      <c r="T33" s="70">
        <v>243</v>
      </c>
      <c r="U33" s="70">
        <v>110</v>
      </c>
      <c r="V33" s="46"/>
      <c r="W33" s="46"/>
      <c r="X33" s="46"/>
      <c r="Y33" s="46"/>
      <c r="Z33" s="46"/>
      <c r="AA33" s="46"/>
      <c r="AB33" s="46"/>
      <c r="AC33" s="46">
        <v>3</v>
      </c>
      <c r="AD33" s="46">
        <v>3</v>
      </c>
      <c r="AE33" s="46"/>
      <c r="AF33" s="46"/>
      <c r="AG33" s="46"/>
      <c r="AH33" s="46"/>
      <c r="AI33" s="46"/>
      <c r="AJ33" s="46"/>
      <c r="AK33" s="47"/>
      <c r="AL33" s="47"/>
      <c r="AM33" s="47"/>
      <c r="AN33" s="46"/>
      <c r="AO33" s="46"/>
      <c r="AP33" s="46"/>
      <c r="AQ33" s="46"/>
      <c r="AR33" s="46"/>
      <c r="AS33" s="46"/>
      <c r="AT33" s="46"/>
      <c r="AU33" s="46"/>
      <c r="AV33" s="46"/>
      <c r="AW33" s="46"/>
      <c r="AX33" s="46"/>
      <c r="AY33" s="46"/>
      <c r="AZ33" s="46"/>
      <c r="BA33" s="46"/>
      <c r="BB33" s="46"/>
      <c r="BC33" s="27"/>
      <c r="BD33" s="27"/>
      <c r="BE33" s="27"/>
      <c r="BF33" s="46"/>
      <c r="BG33" s="46"/>
      <c r="BH33" s="46"/>
      <c r="BI33" s="46"/>
      <c r="BJ33" s="46"/>
      <c r="BK33" s="46"/>
      <c r="BL33" s="46"/>
      <c r="BM33" s="46"/>
      <c r="BN33" s="46"/>
      <c r="BO33" s="27">
        <v>4</v>
      </c>
      <c r="BP33" s="27">
        <v>3.2</v>
      </c>
      <c r="BQ33" s="27">
        <v>3.2</v>
      </c>
      <c r="BR33" s="46"/>
      <c r="BS33" s="46"/>
      <c r="BT33" s="46">
        <f>20+20</f>
        <v>40</v>
      </c>
      <c r="BU33" s="46"/>
      <c r="BV33" s="46"/>
      <c r="BW33" s="46"/>
      <c r="BX33" s="46"/>
      <c r="BY33" s="46"/>
      <c r="BZ33" s="46"/>
      <c r="CA33" s="43">
        <v>10</v>
      </c>
      <c r="CB33" s="43">
        <v>12</v>
      </c>
      <c r="CC33" s="43">
        <v>5</v>
      </c>
      <c r="CD33" s="70">
        <v>6</v>
      </c>
      <c r="CE33" s="46">
        <v>10</v>
      </c>
      <c r="CF33" s="46">
        <v>8.33</v>
      </c>
      <c r="CG33" s="26">
        <v>65</v>
      </c>
      <c r="CH33" s="26">
        <v>70</v>
      </c>
      <c r="CI33" s="26">
        <v>50</v>
      </c>
      <c r="CJ33" s="70"/>
      <c r="CK33" s="70"/>
      <c r="CL33" s="70"/>
      <c r="CM33" s="46">
        <v>38</v>
      </c>
      <c r="CN33" s="46">
        <v>38</v>
      </c>
      <c r="CO33" s="46">
        <v>29</v>
      </c>
      <c r="CP33" s="46"/>
      <c r="CQ33" s="46">
        <v>5</v>
      </c>
      <c r="CR33" s="46"/>
      <c r="CS33" s="46"/>
      <c r="CT33" s="46"/>
      <c r="CU33" s="46"/>
      <c r="CV33" s="46"/>
      <c r="CW33" s="46"/>
      <c r="CX33" s="46"/>
      <c r="CY33" s="65">
        <v>16</v>
      </c>
      <c r="CZ33" s="46">
        <v>10</v>
      </c>
      <c r="DA33" s="46">
        <v>5</v>
      </c>
      <c r="DB33" s="46">
        <v>573</v>
      </c>
      <c r="DC33" s="46">
        <v>839</v>
      </c>
      <c r="DD33" s="46">
        <v>768</v>
      </c>
      <c r="DE33" s="46"/>
      <c r="DF33" s="46"/>
      <c r="DG33" s="46"/>
      <c r="DH33" s="65"/>
      <c r="DI33" s="65"/>
      <c r="DJ33" s="65"/>
      <c r="DK33" s="46"/>
      <c r="DL33" s="46"/>
      <c r="DM33" s="46"/>
      <c r="DN33" s="46"/>
      <c r="DO33" s="46"/>
      <c r="DP33" s="46"/>
      <c r="DQ33" s="46"/>
      <c r="DR33" s="46"/>
      <c r="DS33" s="46"/>
      <c r="DT33" s="46"/>
      <c r="DU33" s="46"/>
      <c r="DV33" s="46"/>
      <c r="DW33" s="140">
        <v>20</v>
      </c>
      <c r="DX33" s="140">
        <v>25</v>
      </c>
      <c r="DY33" s="140">
        <v>25</v>
      </c>
      <c r="DZ33" s="140"/>
      <c r="EA33" s="140"/>
      <c r="EB33" s="140"/>
      <c r="EC33" s="46"/>
      <c r="ED33" s="46"/>
      <c r="EE33" s="46"/>
      <c r="EF33" s="46">
        <v>4</v>
      </c>
      <c r="EG33" s="46">
        <v>5</v>
      </c>
      <c r="EH33" s="46">
        <v>5</v>
      </c>
      <c r="EI33" s="46"/>
      <c r="EJ33" s="46"/>
      <c r="EK33" s="46"/>
      <c r="EL33" s="46">
        <v>56</v>
      </c>
      <c r="EM33" s="46">
        <v>57</v>
      </c>
      <c r="EN33" s="46">
        <v>57</v>
      </c>
      <c r="EO33" s="46">
        <v>100</v>
      </c>
      <c r="EP33" s="46">
        <v>100</v>
      </c>
      <c r="EQ33" s="46">
        <v>50</v>
      </c>
      <c r="ER33" s="46"/>
      <c r="ES33" s="46"/>
      <c r="ET33" s="46"/>
      <c r="EU33" s="70">
        <v>15</v>
      </c>
      <c r="EV33" s="46"/>
      <c r="EW33" s="46"/>
      <c r="EX33" s="46">
        <v>66.5</v>
      </c>
      <c r="EY33" s="46">
        <v>21</v>
      </c>
      <c r="EZ33" s="27">
        <v>4</v>
      </c>
      <c r="FA33" s="46"/>
      <c r="FB33" s="46"/>
      <c r="FC33" s="46"/>
      <c r="FD33" s="46">
        <v>3547</v>
      </c>
      <c r="FE33" s="46"/>
      <c r="FF33" s="46"/>
      <c r="FG33" s="46">
        <v>3547</v>
      </c>
      <c r="FH33" s="46"/>
      <c r="FI33" s="46"/>
      <c r="FJ33" s="46">
        <v>105</v>
      </c>
      <c r="FK33" s="46">
        <v>50</v>
      </c>
      <c r="FL33" s="46">
        <v>90</v>
      </c>
      <c r="FM33" s="46"/>
      <c r="FN33" s="46"/>
      <c r="FO33" s="4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v>3</v>
      </c>
      <c r="GO33" s="16">
        <v>10</v>
      </c>
      <c r="GP33" s="16">
        <v>5</v>
      </c>
      <c r="GQ33" s="16"/>
      <c r="GR33" s="16"/>
      <c r="GS33" s="16"/>
      <c r="GT33" s="16"/>
      <c r="GU33" s="16"/>
      <c r="GV33" s="16"/>
      <c r="GW33" s="133"/>
      <c r="GX33" s="133"/>
      <c r="GY33" s="133"/>
      <c r="GZ33" s="16"/>
      <c r="HA33" s="16"/>
      <c r="HB33" s="16"/>
    </row>
    <row r="34" spans="1:210" s="73" customFormat="1" ht="47.25">
      <c r="A34" s="48" t="s">
        <v>13</v>
      </c>
      <c r="B34" s="24" t="s">
        <v>20</v>
      </c>
      <c r="C34" s="25"/>
      <c r="D34" s="26">
        <f>D35+D36</f>
        <v>559.3</v>
      </c>
      <c r="E34" s="26">
        <f>E35+E36</f>
        <v>822</v>
      </c>
      <c r="F34" s="26">
        <f>F35+F36</f>
        <v>701</v>
      </c>
      <c r="G34" s="122">
        <f>F34/D34</f>
        <v>1.253352404791704</v>
      </c>
      <c r="H34" s="122">
        <f>F34/E34</f>
        <v>0.8527980535279805</v>
      </c>
      <c r="I34" s="26"/>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34"/>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v>20</v>
      </c>
      <c r="CI34" s="27">
        <v>20</v>
      </c>
      <c r="CJ34" s="27"/>
      <c r="CK34" s="27"/>
      <c r="CL34" s="27"/>
      <c r="CM34" s="27"/>
      <c r="CN34" s="27"/>
      <c r="CO34" s="27"/>
      <c r="CP34" s="27"/>
      <c r="CQ34" s="27"/>
      <c r="CR34" s="27"/>
      <c r="CS34" s="27"/>
      <c r="CT34" s="27"/>
      <c r="CU34" s="27"/>
      <c r="CV34" s="27"/>
      <c r="CW34" s="27"/>
      <c r="CX34" s="27"/>
      <c r="CY34" s="27"/>
      <c r="CZ34" s="27"/>
      <c r="DA34" s="27"/>
      <c r="DB34" s="27">
        <v>87</v>
      </c>
      <c r="DC34" s="27">
        <v>78</v>
      </c>
      <c r="DD34" s="27">
        <v>57</v>
      </c>
      <c r="DE34" s="27"/>
      <c r="DF34" s="27"/>
      <c r="DG34" s="27"/>
      <c r="DH34" s="65"/>
      <c r="DI34" s="65"/>
      <c r="DJ34" s="65"/>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FA34" s="27"/>
      <c r="FB34" s="27"/>
      <c r="FC34" s="27"/>
      <c r="FD34" s="27"/>
      <c r="FE34" s="27"/>
      <c r="FF34" s="27"/>
      <c r="FG34" s="27"/>
      <c r="FH34" s="27"/>
      <c r="FI34" s="27"/>
      <c r="FJ34" s="27"/>
      <c r="FK34" s="27"/>
      <c r="FL34" s="27"/>
      <c r="FM34" s="27"/>
      <c r="FN34" s="27"/>
      <c r="FO34" s="27"/>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row>
    <row r="35" spans="1:210" s="7" customFormat="1" ht="31.5">
      <c r="A35" s="23" t="s">
        <v>134</v>
      </c>
      <c r="B35" s="24" t="s">
        <v>137</v>
      </c>
      <c r="C35" s="25" t="s">
        <v>169</v>
      </c>
      <c r="D35" s="26">
        <f>SUMIF($J$10:$IV$10,"E",J35:IV35)</f>
        <v>559.3</v>
      </c>
      <c r="E35" s="26">
        <f>SUMIF($J$10:$IV$10,"F",J35:IV35)</f>
        <v>822</v>
      </c>
      <c r="F35" s="26">
        <f>SUMIF($J$10:$IV$10,"K",J35:IV35)</f>
        <v>701</v>
      </c>
      <c r="G35" s="26"/>
      <c r="H35" s="26"/>
      <c r="I35" s="188" t="s">
        <v>318</v>
      </c>
      <c r="J35" s="46"/>
      <c r="K35" s="46"/>
      <c r="L35" s="46"/>
      <c r="M35" s="46"/>
      <c r="N35" s="46"/>
      <c r="O35" s="46"/>
      <c r="P35" s="46"/>
      <c r="Q35" s="46"/>
      <c r="R35" s="46"/>
      <c r="S35" s="70">
        <v>90</v>
      </c>
      <c r="T35" s="70">
        <v>243</v>
      </c>
      <c r="U35" s="70">
        <v>198</v>
      </c>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26">
        <v>20</v>
      </c>
      <c r="CI35" s="26">
        <v>20</v>
      </c>
      <c r="CJ35" s="46"/>
      <c r="CK35" s="46"/>
      <c r="CL35" s="46"/>
      <c r="CM35" s="70">
        <v>107</v>
      </c>
      <c r="CN35" s="70">
        <v>107</v>
      </c>
      <c r="CO35" s="70">
        <v>80</v>
      </c>
      <c r="CP35" s="46"/>
      <c r="CQ35" s="46"/>
      <c r="CR35" s="46"/>
      <c r="CS35" s="46"/>
      <c r="CT35" s="46"/>
      <c r="CU35" s="46"/>
      <c r="CV35" s="46"/>
      <c r="CW35" s="46"/>
      <c r="CX35" s="46"/>
      <c r="CY35" s="46"/>
      <c r="CZ35" s="46"/>
      <c r="DA35" s="46"/>
      <c r="DB35" s="46">
        <v>104</v>
      </c>
      <c r="DC35" s="46">
        <v>92</v>
      </c>
      <c r="DD35" s="46">
        <v>66</v>
      </c>
      <c r="DE35" s="46"/>
      <c r="DF35" s="46"/>
      <c r="DG35" s="46"/>
      <c r="DH35" s="65">
        <v>13.3</v>
      </c>
      <c r="DI35" s="65">
        <v>80</v>
      </c>
      <c r="DJ35" s="65">
        <v>60</v>
      </c>
      <c r="DK35" s="46"/>
      <c r="DL35" s="46"/>
      <c r="DM35" s="46"/>
      <c r="DN35" s="46"/>
      <c r="DO35" s="46"/>
      <c r="DP35" s="46"/>
      <c r="DQ35" s="46"/>
      <c r="DR35" s="46"/>
      <c r="DS35" s="46"/>
      <c r="DT35" s="46"/>
      <c r="DU35" s="46"/>
      <c r="DV35" s="46"/>
      <c r="DW35" s="44">
        <v>90</v>
      </c>
      <c r="DX35" s="44">
        <v>70</v>
      </c>
      <c r="DY35" s="44">
        <v>70</v>
      </c>
      <c r="DZ35" s="44"/>
      <c r="EA35" s="44"/>
      <c r="EB35" s="44"/>
      <c r="EC35" s="46"/>
      <c r="ED35" s="46"/>
      <c r="EE35" s="46"/>
      <c r="EF35" s="46">
        <v>150</v>
      </c>
      <c r="EG35" s="46">
        <v>200</v>
      </c>
      <c r="EH35" s="46">
        <v>200</v>
      </c>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v>5</v>
      </c>
      <c r="GO35" s="16">
        <v>10</v>
      </c>
      <c r="GP35" s="16">
        <v>7</v>
      </c>
      <c r="GQ35" s="16"/>
      <c r="GR35" s="16"/>
      <c r="GS35" s="16"/>
      <c r="GT35" s="16"/>
      <c r="GU35" s="16"/>
      <c r="GV35" s="16"/>
      <c r="GW35" s="16"/>
      <c r="GX35" s="16"/>
      <c r="GY35" s="16"/>
      <c r="GZ35" s="16"/>
      <c r="HA35" s="16"/>
      <c r="HB35" s="16"/>
    </row>
    <row r="36" spans="1:210" s="7" customFormat="1" ht="15.75">
      <c r="A36" s="23" t="s">
        <v>135</v>
      </c>
      <c r="B36" s="24" t="s">
        <v>136</v>
      </c>
      <c r="C36" s="25" t="s">
        <v>169</v>
      </c>
      <c r="D36" s="26">
        <f>SUM(D37:D40)</f>
        <v>0</v>
      </c>
      <c r="E36" s="26">
        <f>SUM(E37:E40)</f>
        <v>0</v>
      </c>
      <c r="F36" s="26">
        <f>SUM(F37:F40)</f>
        <v>0</v>
      </c>
      <c r="G36" s="26"/>
      <c r="H36" s="26"/>
      <c r="I36" s="189"/>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row>
    <row r="37" spans="1:210" s="7" customFormat="1" ht="15.75">
      <c r="A37" s="40"/>
      <c r="B37" s="41" t="s">
        <v>118</v>
      </c>
      <c r="C37" s="25" t="s">
        <v>169</v>
      </c>
      <c r="D37" s="26">
        <f>SUMIF($J$10:$IV$10,"E",J37:IV37)</f>
        <v>0</v>
      </c>
      <c r="E37" s="26">
        <f>SUMIF($J$10:$IV$10,"F",K37:IV37)</f>
        <v>0</v>
      </c>
      <c r="F37" s="26">
        <f>SUMIF($J$10:$IV$10,"K",J37:IV37)</f>
        <v>0</v>
      </c>
      <c r="G37" s="26"/>
      <c r="H37" s="26"/>
      <c r="I37" s="189"/>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row>
    <row r="38" spans="1:210" s="7" customFormat="1" ht="31.5">
      <c r="A38" s="40"/>
      <c r="B38" s="41" t="s">
        <v>87</v>
      </c>
      <c r="C38" s="25" t="s">
        <v>169</v>
      </c>
      <c r="D38" s="26">
        <f>SUMIF($J$10:$IV$10,"E",J38:IV38)</f>
        <v>0</v>
      </c>
      <c r="E38" s="26">
        <f>SUMIF($J$10:$IV$10,"F",K38:IV38)</f>
        <v>0</v>
      </c>
      <c r="F38" s="26">
        <f>SUMIF($J$10:$IV$10,"K",J38:IV38)</f>
        <v>0</v>
      </c>
      <c r="G38" s="26"/>
      <c r="H38" s="26"/>
      <c r="I38" s="189"/>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row>
    <row r="39" spans="1:210" s="7" customFormat="1" ht="15.75">
      <c r="A39" s="40"/>
      <c r="B39" s="41" t="s">
        <v>119</v>
      </c>
      <c r="C39" s="25" t="s">
        <v>169</v>
      </c>
      <c r="D39" s="26">
        <f>SUMIF($J$10:$IV$10,"E",J39:IV39)</f>
        <v>0</v>
      </c>
      <c r="E39" s="26">
        <f>SUMIF($J$10:$IV$10,"F",K39:IV39)</f>
        <v>0</v>
      </c>
      <c r="F39" s="26">
        <f>SUMIF($J$10:$IV$10,"K",J39:IV39)</f>
        <v>0</v>
      </c>
      <c r="G39" s="26"/>
      <c r="H39" s="26"/>
      <c r="I39" s="189"/>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row>
    <row r="40" spans="1:210" s="7" customFormat="1" ht="15.75">
      <c r="A40" s="40"/>
      <c r="B40" s="41" t="s">
        <v>17</v>
      </c>
      <c r="C40" s="25" t="s">
        <v>169</v>
      </c>
      <c r="D40" s="26">
        <f>SUMIF($J$10:$IV$10,"E",J40:IV40)</f>
        <v>0</v>
      </c>
      <c r="E40" s="26">
        <f>SUMIF($J$10:$IV$10,"F",K40:IV40)</f>
        <v>0</v>
      </c>
      <c r="F40" s="26">
        <f>SUMIF($J$10:$IV$10,"K",J40:IV40)</f>
        <v>0</v>
      </c>
      <c r="G40" s="26"/>
      <c r="H40" s="26"/>
      <c r="I40" s="189"/>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row>
    <row r="41" spans="1:210" s="2" customFormat="1" ht="47.25">
      <c r="A41" s="23" t="s">
        <v>16</v>
      </c>
      <c r="B41" s="24" t="s">
        <v>79</v>
      </c>
      <c r="C41" s="25" t="s">
        <v>169</v>
      </c>
      <c r="D41" s="26">
        <f>SUMIF($J$10:$IV$10,"E",J41:IV41)</f>
        <v>7080.759</v>
      </c>
      <c r="E41" s="26">
        <f>SUMIF($J$10:$IV$10,"F",K41:IV41)</f>
        <v>3737.1</v>
      </c>
      <c r="F41" s="26">
        <f>SUMIF($J$10:$IV$10,"K",J41:IV41)</f>
        <v>3737.1</v>
      </c>
      <c r="G41" s="122">
        <f>F41/D41</f>
        <v>0.5277824029881543</v>
      </c>
      <c r="H41" s="122">
        <f>F41/E41</f>
        <v>1</v>
      </c>
      <c r="I41" s="189"/>
      <c r="J41" s="27">
        <v>93</v>
      </c>
      <c r="K41" s="27">
        <v>0</v>
      </c>
      <c r="L41" s="27">
        <v>93</v>
      </c>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77">
        <v>72.1</v>
      </c>
      <c r="AX41" s="77">
        <v>72.1</v>
      </c>
      <c r="AY41" s="77">
        <v>72.1</v>
      </c>
      <c r="AZ41" s="27"/>
      <c r="BA41" s="27"/>
      <c r="BB41" s="27"/>
      <c r="BC41" s="27"/>
      <c r="BD41" s="27"/>
      <c r="BE41" s="27"/>
      <c r="BF41" s="27"/>
      <c r="BG41" s="27"/>
      <c r="BH41" s="27"/>
      <c r="BI41" s="27"/>
      <c r="BJ41" s="27"/>
      <c r="BK41" s="27"/>
      <c r="BL41" s="154">
        <v>533</v>
      </c>
      <c r="BM41" s="154">
        <v>420</v>
      </c>
      <c r="BN41" s="154">
        <v>520</v>
      </c>
      <c r="BO41" s="27"/>
      <c r="BP41" s="27"/>
      <c r="BQ41" s="27"/>
      <c r="BR41" s="27"/>
      <c r="BS41" s="27"/>
      <c r="BT41" s="27"/>
      <c r="BU41" s="27"/>
      <c r="BV41" s="27"/>
      <c r="BW41" s="27"/>
      <c r="BX41" s="27"/>
      <c r="BY41" s="27"/>
      <c r="BZ41" s="27"/>
      <c r="CA41" s="27"/>
      <c r="CB41" s="27"/>
      <c r="CC41" s="27"/>
      <c r="CD41" s="27"/>
      <c r="CE41" s="27"/>
      <c r="CF41" s="27"/>
      <c r="CG41" s="26">
        <v>1035</v>
      </c>
      <c r="CH41" s="26">
        <v>700</v>
      </c>
      <c r="CI41" s="26">
        <v>540</v>
      </c>
      <c r="CJ41" s="27"/>
      <c r="CK41" s="27"/>
      <c r="CL41" s="27"/>
      <c r="CM41" s="27">
        <v>449.659</v>
      </c>
      <c r="CN41" s="27">
        <v>449.659</v>
      </c>
      <c r="CO41" s="27">
        <v>337</v>
      </c>
      <c r="CP41" s="27"/>
      <c r="CQ41" s="27"/>
      <c r="CR41" s="27"/>
      <c r="CS41" s="27"/>
      <c r="CT41" s="27"/>
      <c r="CU41" s="27"/>
      <c r="CV41" s="27"/>
      <c r="CW41" s="27"/>
      <c r="CX41" s="27"/>
      <c r="CY41" s="35"/>
      <c r="CZ41" s="27">
        <v>75</v>
      </c>
      <c r="DA41" s="27">
        <v>100</v>
      </c>
      <c r="DB41" s="27">
        <v>235</v>
      </c>
      <c r="DC41" s="27">
        <v>215</v>
      </c>
      <c r="DD41" s="27">
        <v>196</v>
      </c>
      <c r="DE41" s="27"/>
      <c r="DF41" s="27"/>
      <c r="DG41" s="27"/>
      <c r="DH41" s="27"/>
      <c r="DI41" s="27"/>
      <c r="DJ41" s="27"/>
      <c r="DK41" s="27"/>
      <c r="DL41" s="27"/>
      <c r="DM41" s="27"/>
      <c r="DN41" s="27"/>
      <c r="DO41" s="27"/>
      <c r="DP41" s="27"/>
      <c r="DQ41" s="27"/>
      <c r="DR41" s="27"/>
      <c r="DS41" s="27"/>
      <c r="DT41" s="27"/>
      <c r="DU41" s="27"/>
      <c r="DV41" s="27"/>
      <c r="DW41" s="27"/>
      <c r="DX41" s="27"/>
      <c r="DY41" s="27"/>
      <c r="DZ41" s="27">
        <v>2745</v>
      </c>
      <c r="EA41" s="27">
        <v>456</v>
      </c>
      <c r="EB41" s="27">
        <v>456</v>
      </c>
      <c r="EC41" s="27"/>
      <c r="ED41" s="27"/>
      <c r="EE41" s="27"/>
      <c r="EF41" s="27"/>
      <c r="EG41" s="27"/>
      <c r="EH41" s="27"/>
      <c r="EI41" s="27"/>
      <c r="EJ41" s="27"/>
      <c r="EK41" s="27"/>
      <c r="EL41" s="27">
        <v>8</v>
      </c>
      <c r="EM41" s="27">
        <v>9</v>
      </c>
      <c r="EN41" s="27">
        <v>9</v>
      </c>
      <c r="EO41" s="27"/>
      <c r="EP41" s="27"/>
      <c r="EQ41" s="27"/>
      <c r="ER41" s="77">
        <v>1609</v>
      </c>
      <c r="ES41" s="27"/>
      <c r="ET41" s="27">
        <v>1200</v>
      </c>
      <c r="EU41" s="27"/>
      <c r="EV41" s="27"/>
      <c r="EW41" s="27"/>
      <c r="EX41" s="27"/>
      <c r="EY41" s="27"/>
      <c r="EZ41" s="27"/>
      <c r="FA41" s="27"/>
      <c r="FB41" s="27"/>
      <c r="FC41" s="27"/>
      <c r="FD41" s="27"/>
      <c r="FE41" s="27"/>
      <c r="FF41" s="27"/>
      <c r="FG41" s="27"/>
      <c r="FH41" s="27"/>
      <c r="FI41" s="27"/>
      <c r="FJ41" s="27">
        <v>266</v>
      </c>
      <c r="FK41" s="27">
        <v>150</v>
      </c>
      <c r="FL41" s="27">
        <v>200</v>
      </c>
      <c r="FM41" s="27"/>
      <c r="FN41" s="27"/>
      <c r="FO41" s="27"/>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v>35</v>
      </c>
      <c r="GO41" s="14">
        <v>14</v>
      </c>
      <c r="GP41" s="14">
        <v>14</v>
      </c>
      <c r="GQ41" s="14"/>
      <c r="GR41" s="14"/>
      <c r="GS41" s="14"/>
      <c r="GT41" s="14"/>
      <c r="GU41" s="14"/>
      <c r="GV41" s="14"/>
      <c r="GW41" s="14"/>
      <c r="GX41" s="14"/>
      <c r="GY41" s="14"/>
      <c r="GZ41" s="14"/>
      <c r="HA41" s="14"/>
      <c r="HB41" s="14"/>
    </row>
    <row r="42" spans="1:210" s="2" customFormat="1" ht="31.5">
      <c r="A42" s="23" t="s">
        <v>18</v>
      </c>
      <c r="B42" s="24" t="s">
        <v>165</v>
      </c>
      <c r="C42" s="25" t="s">
        <v>169</v>
      </c>
      <c r="D42" s="26">
        <f>SUMIF($J$10:$IV$10,"E",J42:IV42)</f>
        <v>0</v>
      </c>
      <c r="E42" s="26">
        <f>SUMIF($J$10:$IV$10,"F",K42:IV42)</f>
        <v>0</v>
      </c>
      <c r="F42" s="26">
        <f>SUMIF($J$10:$IV$10,"K",J42:IV42)</f>
        <v>0</v>
      </c>
      <c r="G42" s="122"/>
      <c r="H42" s="122"/>
      <c r="I42" s="189"/>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row>
    <row r="43" spans="1:210" s="2" customFormat="1" ht="31.5">
      <c r="A43" s="23" t="s">
        <v>19</v>
      </c>
      <c r="B43" s="24" t="s">
        <v>29</v>
      </c>
      <c r="C43" s="25" t="s">
        <v>169</v>
      </c>
      <c r="D43" s="26">
        <f>SUMIF($J$10:$IV$10,"E",J43:IV43)</f>
        <v>20</v>
      </c>
      <c r="E43" s="26">
        <f>SUMIF($J$10:$IV$10,"F",J43:IV43)</f>
        <v>20</v>
      </c>
      <c r="F43" s="26">
        <f>SUMIF($J$10:$IV$10,"K",J43:IV43)</f>
        <v>20</v>
      </c>
      <c r="G43" s="122"/>
      <c r="H43" s="122"/>
      <c r="I43" s="189"/>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v>20</v>
      </c>
      <c r="EG43" s="27">
        <v>20</v>
      </c>
      <c r="EH43" s="27">
        <v>20</v>
      </c>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row>
    <row r="44" spans="1:210" s="2" customFormat="1" ht="15.75">
      <c r="A44" s="23" t="s">
        <v>139</v>
      </c>
      <c r="B44" s="24" t="s">
        <v>150</v>
      </c>
      <c r="C44" s="25" t="s">
        <v>169</v>
      </c>
      <c r="D44" s="26">
        <f>SUMIF($J$10:$IV$10,"E",J44:IV44)</f>
        <v>0</v>
      </c>
      <c r="E44" s="26">
        <f>SUMIF($J$10:$IV$10,"F",J44:IV44)</f>
        <v>0</v>
      </c>
      <c r="F44" s="26">
        <f>SUMIF($J$10:$IV$10,"K",J44:IV44)</f>
        <v>0</v>
      </c>
      <c r="G44" s="122"/>
      <c r="H44" s="122"/>
      <c r="I44" s="189"/>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35"/>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row>
    <row r="45" spans="1:210" s="2" customFormat="1" ht="15.75">
      <c r="A45" s="23" t="s">
        <v>151</v>
      </c>
      <c r="B45" s="24" t="s">
        <v>152</v>
      </c>
      <c r="C45" s="25" t="s">
        <v>169</v>
      </c>
      <c r="D45" s="26">
        <f>SUMIF($J$10:$IV$10,"E",J45:IV45)</f>
        <v>6</v>
      </c>
      <c r="E45" s="26">
        <f>SUMIF($J$10:$IV$10,"F",J45:IV45)</f>
        <v>6</v>
      </c>
      <c r="F45" s="26">
        <f>SUMIF($J$10:$IV$10,"K",J45:IV45)</f>
        <v>6</v>
      </c>
      <c r="G45" s="122"/>
      <c r="H45" s="122"/>
      <c r="I45" s="166"/>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35">
        <v>6</v>
      </c>
      <c r="DC45" s="35">
        <v>6</v>
      </c>
      <c r="DD45" s="35">
        <v>6</v>
      </c>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row>
    <row r="46" spans="1:210" s="6" customFormat="1" ht="33">
      <c r="A46" s="28">
        <v>3</v>
      </c>
      <c r="B46" s="29" t="s">
        <v>90</v>
      </c>
      <c r="C46" s="50" t="s">
        <v>169</v>
      </c>
      <c r="D46" s="31"/>
      <c r="E46" s="31"/>
      <c r="F46" s="31"/>
      <c r="G46" s="31"/>
      <c r="H46" s="31"/>
      <c r="I46" s="31"/>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row>
    <row r="47" spans="1:210" s="2" customFormat="1" ht="15.75">
      <c r="A47" s="23" t="s">
        <v>10</v>
      </c>
      <c r="B47" s="24" t="s">
        <v>91</v>
      </c>
      <c r="C47" s="25" t="s">
        <v>170</v>
      </c>
      <c r="D47" s="26">
        <f>SUMIF($J$10:$IV$10,"E",J47:IV47)</f>
        <v>252</v>
      </c>
      <c r="E47" s="26">
        <f>SUMIF($J$10:$IV$10,"F",J47:IV47)</f>
        <v>254</v>
      </c>
      <c r="F47" s="26">
        <f>SUMIF($J$10:$IV$10,"K",J47:IV47)</f>
        <v>221</v>
      </c>
      <c r="G47" s="122">
        <f>F47/D47</f>
        <v>0.876984126984127</v>
      </c>
      <c r="H47" s="122">
        <f>F47/E47</f>
        <v>0.8700787401574803</v>
      </c>
      <c r="I47" s="26"/>
      <c r="J47" s="27"/>
      <c r="K47" s="27"/>
      <c r="L47" s="27"/>
      <c r="M47" s="27">
        <v>1</v>
      </c>
      <c r="N47" s="27">
        <v>1</v>
      </c>
      <c r="O47" s="27">
        <v>1</v>
      </c>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v>4</v>
      </c>
      <c r="CN47" s="27">
        <v>4</v>
      </c>
      <c r="CO47" s="27"/>
      <c r="CP47" s="27"/>
      <c r="CQ47" s="27"/>
      <c r="CR47" s="27"/>
      <c r="CS47" s="27"/>
      <c r="CT47" s="27"/>
      <c r="CU47" s="27"/>
      <c r="CV47" s="27"/>
      <c r="CW47" s="27"/>
      <c r="CX47" s="27"/>
      <c r="CY47" s="27">
        <v>1</v>
      </c>
      <c r="CZ47" s="27">
        <v>1</v>
      </c>
      <c r="DA47" s="27">
        <v>1</v>
      </c>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v>90</v>
      </c>
      <c r="EJ47" s="27">
        <v>92</v>
      </c>
      <c r="EK47" s="27">
        <v>84</v>
      </c>
      <c r="EL47" s="27"/>
      <c r="EM47" s="27"/>
      <c r="EN47" s="27"/>
      <c r="EO47" s="27"/>
      <c r="EP47" s="27"/>
      <c r="EQ47" s="27"/>
      <c r="ER47" s="27">
        <v>85</v>
      </c>
      <c r="ES47" s="27">
        <v>85</v>
      </c>
      <c r="ET47" s="27">
        <v>85</v>
      </c>
      <c r="EU47" s="27"/>
      <c r="EV47" s="27"/>
      <c r="EW47" s="27"/>
      <c r="EX47" s="27">
        <v>71</v>
      </c>
      <c r="EY47" s="27">
        <v>71</v>
      </c>
      <c r="EZ47" s="27">
        <v>50</v>
      </c>
      <c r="FA47" s="27"/>
      <c r="FB47" s="27"/>
      <c r="FC47" s="27"/>
      <c r="FD47" s="27"/>
      <c r="FE47" s="27"/>
      <c r="FF47" s="27"/>
      <c r="FG47" s="27"/>
      <c r="FH47" s="27"/>
      <c r="FI47" s="27"/>
      <c r="FJ47" s="27"/>
      <c r="FK47" s="27"/>
      <c r="FL47" s="27"/>
      <c r="FM47" s="27"/>
      <c r="FN47" s="27"/>
      <c r="FO47" s="27"/>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row>
    <row r="48" spans="1:210" s="2" customFormat="1" ht="31.5">
      <c r="A48" s="23" t="s">
        <v>11</v>
      </c>
      <c r="B48" s="24" t="s">
        <v>92</v>
      </c>
      <c r="C48" s="25" t="s">
        <v>170</v>
      </c>
      <c r="D48" s="26">
        <f>SUMIF($J$10:$IV$10,"E",J48:IV48)</f>
        <v>39</v>
      </c>
      <c r="E48" s="26">
        <f>SUMIF($J$10:$IV$10,"F",J48:IV48)</f>
        <v>1</v>
      </c>
      <c r="F48" s="26">
        <f>SUMIF($J$10:$IV$10,"K",J48:IV48)</f>
        <v>34</v>
      </c>
      <c r="G48" s="122">
        <f>F48/D48</f>
        <v>0.8717948717948718</v>
      </c>
      <c r="H48" s="122">
        <f>F48/E48</f>
        <v>34</v>
      </c>
      <c r="I48" s="26"/>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v>1</v>
      </c>
      <c r="EB48" s="27">
        <v>1</v>
      </c>
      <c r="EC48" s="27"/>
      <c r="ED48" s="27"/>
      <c r="EE48" s="27"/>
      <c r="EF48" s="27"/>
      <c r="EG48" s="27"/>
      <c r="EH48" s="27"/>
      <c r="EI48" s="27"/>
      <c r="EJ48" s="27"/>
      <c r="EK48" s="27"/>
      <c r="EL48" s="27"/>
      <c r="EM48" s="27"/>
      <c r="EN48" s="27"/>
      <c r="EO48" s="27"/>
      <c r="EP48" s="27"/>
      <c r="EQ48" s="27"/>
      <c r="ER48" s="27">
        <v>39</v>
      </c>
      <c r="ES48" s="27"/>
      <c r="ET48" s="27">
        <v>23</v>
      </c>
      <c r="EU48" s="27"/>
      <c r="EV48" s="27"/>
      <c r="EW48" s="27"/>
      <c r="EX48" s="27"/>
      <c r="EY48" s="27"/>
      <c r="EZ48" s="27">
        <v>10</v>
      </c>
      <c r="FA48" s="27"/>
      <c r="FB48" s="27"/>
      <c r="FC48" s="27"/>
      <c r="FD48" s="27"/>
      <c r="FE48" s="27"/>
      <c r="FF48" s="27"/>
      <c r="FG48" s="27"/>
      <c r="FH48" s="27"/>
      <c r="FI48" s="27"/>
      <c r="FJ48" s="27"/>
      <c r="FK48" s="27"/>
      <c r="FL48" s="27"/>
      <c r="FM48" s="27"/>
      <c r="FN48" s="27"/>
      <c r="FO48" s="27"/>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row>
    <row r="49" spans="1:210" s="2" customFormat="1" ht="31.5">
      <c r="A49" s="23" t="s">
        <v>72</v>
      </c>
      <c r="B49" s="24" t="s">
        <v>323</v>
      </c>
      <c r="C49" s="25" t="s">
        <v>169</v>
      </c>
      <c r="D49" s="26">
        <f>SUMIF($J$10:$IV$10,"E",J49:IV49)</f>
        <v>201</v>
      </c>
      <c r="E49" s="26">
        <f>SUMIF($J$10:$IV$10,"F",J49:IV49)</f>
        <v>14</v>
      </c>
      <c r="F49" s="26">
        <f>SUMIF($J$10:$IV$10,"K",J49:IV49)</f>
        <v>214.11</v>
      </c>
      <c r="G49" s="122">
        <f>F49/D49</f>
        <v>1.065223880597015</v>
      </c>
      <c r="H49" s="122">
        <f>F49/E49</f>
        <v>15.293571428571429</v>
      </c>
      <c r="I49" s="26"/>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v>14</v>
      </c>
      <c r="EB49" s="27">
        <v>14</v>
      </c>
      <c r="EC49" s="77"/>
      <c r="ED49" s="27"/>
      <c r="EE49" s="27"/>
      <c r="EF49" s="27"/>
      <c r="EG49" s="27"/>
      <c r="EH49" s="27"/>
      <c r="EI49" s="27"/>
      <c r="EJ49" s="27"/>
      <c r="EK49" s="27"/>
      <c r="EL49" s="27"/>
      <c r="EM49" s="27"/>
      <c r="EN49" s="27"/>
      <c r="EO49" s="27"/>
      <c r="EP49" s="27"/>
      <c r="EQ49" s="27">
        <v>37</v>
      </c>
      <c r="ER49" s="77">
        <v>201</v>
      </c>
      <c r="ES49" s="27"/>
      <c r="ET49" s="77">
        <v>114.5</v>
      </c>
      <c r="EU49" s="27"/>
      <c r="EV49" s="27"/>
      <c r="EW49" s="27"/>
      <c r="EX49" s="27"/>
      <c r="EY49" s="27"/>
      <c r="EZ49" s="27">
        <v>48.61</v>
      </c>
      <c r="FA49" s="27"/>
      <c r="FB49" s="27"/>
      <c r="FC49" s="27"/>
      <c r="FD49" s="27"/>
      <c r="FE49" s="27"/>
      <c r="FF49" s="27"/>
      <c r="FG49" s="27"/>
      <c r="FH49" s="27"/>
      <c r="FI49" s="27"/>
      <c r="FJ49" s="27"/>
      <c r="FK49" s="27"/>
      <c r="FL49" s="27"/>
      <c r="FM49" s="27"/>
      <c r="FN49" s="27"/>
      <c r="FO49" s="27"/>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row>
    <row r="50" spans="1:210" s="6" customFormat="1" ht="16.5">
      <c r="A50" s="28">
        <v>4</v>
      </c>
      <c r="B50" s="29" t="s">
        <v>17</v>
      </c>
      <c r="C50" s="50"/>
      <c r="D50" s="31"/>
      <c r="E50" s="26"/>
      <c r="F50" s="31"/>
      <c r="G50" s="31"/>
      <c r="H50" s="31"/>
      <c r="I50" s="31"/>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64">
        <v>4</v>
      </c>
      <c r="BQ50" s="64">
        <v>4</v>
      </c>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row>
    <row r="51" spans="1:210" s="6" customFormat="1" ht="66">
      <c r="A51" s="28" t="s">
        <v>35</v>
      </c>
      <c r="B51" s="29" t="s">
        <v>141</v>
      </c>
      <c r="C51" s="30" t="s">
        <v>282</v>
      </c>
      <c r="D51" s="31"/>
      <c r="E51" s="31"/>
      <c r="F51" s="31"/>
      <c r="G51" s="31"/>
      <c r="H51" s="31"/>
      <c r="I51" s="31"/>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row>
    <row r="52" spans="1:210" s="6" customFormat="1" ht="33">
      <c r="A52" s="28">
        <v>1</v>
      </c>
      <c r="B52" s="29" t="s">
        <v>294</v>
      </c>
      <c r="C52" s="50"/>
      <c r="D52" s="31">
        <f>SUM(D53:D56)</f>
        <v>497</v>
      </c>
      <c r="E52" s="31">
        <f>SUM(E53:E56)</f>
        <v>477</v>
      </c>
      <c r="F52" s="31">
        <f>SUM(F53:F56)</f>
        <v>473</v>
      </c>
      <c r="G52" s="31"/>
      <c r="H52" s="31"/>
      <c r="I52" s="31"/>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row>
    <row r="53" spans="1:210" s="2" customFormat="1" ht="15.75">
      <c r="A53" s="23" t="s">
        <v>3</v>
      </c>
      <c r="B53" s="24" t="s">
        <v>70</v>
      </c>
      <c r="C53" s="51" t="s">
        <v>171</v>
      </c>
      <c r="D53" s="26">
        <f>SUMIF($J$10:$IV$10,"E",J53:IV53)</f>
        <v>435</v>
      </c>
      <c r="E53" s="26">
        <f>SUMIF($J$10:$IV$10,"F",J53:IV53)</f>
        <v>408</v>
      </c>
      <c r="F53" s="26">
        <f>SUMIF($J$10:$IV$10,"K",J53:IV53)</f>
        <v>404</v>
      </c>
      <c r="G53" s="122">
        <f>F53/D53</f>
        <v>0.9287356321839081</v>
      </c>
      <c r="H53" s="122"/>
      <c r="I53" s="26"/>
      <c r="J53" s="27">
        <v>1</v>
      </c>
      <c r="K53" s="27"/>
      <c r="L53" s="27"/>
      <c r="M53" s="27">
        <v>1</v>
      </c>
      <c r="N53" s="27"/>
      <c r="O53" s="27">
        <v>1</v>
      </c>
      <c r="P53" s="27">
        <v>2</v>
      </c>
      <c r="Q53" s="27"/>
      <c r="R53" s="27">
        <v>2</v>
      </c>
      <c r="S53" s="27">
        <v>2</v>
      </c>
      <c r="T53" s="27"/>
      <c r="U53" s="27">
        <v>2</v>
      </c>
      <c r="V53" s="27"/>
      <c r="W53" s="27"/>
      <c r="X53" s="27"/>
      <c r="Y53" s="27"/>
      <c r="Z53" s="27"/>
      <c r="AA53" s="27"/>
      <c r="AB53" s="27">
        <v>1</v>
      </c>
      <c r="AC53" s="27">
        <v>1</v>
      </c>
      <c r="AD53" s="27">
        <v>1</v>
      </c>
      <c r="AE53" s="27">
        <v>2</v>
      </c>
      <c r="AF53" s="27"/>
      <c r="AG53" s="27"/>
      <c r="AH53" s="27"/>
      <c r="AI53" s="27"/>
      <c r="AJ53" s="27"/>
      <c r="AK53" s="27"/>
      <c r="AL53" s="27"/>
      <c r="AM53" s="27"/>
      <c r="AN53" s="27"/>
      <c r="AO53" s="27"/>
      <c r="AP53" s="27"/>
      <c r="AQ53" s="27"/>
      <c r="AR53" s="27"/>
      <c r="AS53" s="27"/>
      <c r="AT53" s="27"/>
      <c r="AU53" s="27"/>
      <c r="AV53" s="27"/>
      <c r="AW53" s="27">
        <v>2</v>
      </c>
      <c r="AX53" s="27">
        <v>2</v>
      </c>
      <c r="AY53" s="27">
        <v>2</v>
      </c>
      <c r="AZ53" s="27"/>
      <c r="BA53" s="27"/>
      <c r="BB53" s="27"/>
      <c r="BC53" s="27"/>
      <c r="BD53" s="27"/>
      <c r="BE53" s="27"/>
      <c r="BF53" s="27"/>
      <c r="BG53" s="27"/>
      <c r="BH53" s="27"/>
      <c r="BI53" s="27"/>
      <c r="BJ53" s="27"/>
      <c r="BK53" s="27"/>
      <c r="BL53" s="27"/>
      <c r="BM53" s="27"/>
      <c r="BN53" s="27"/>
      <c r="BO53" s="27">
        <v>2</v>
      </c>
      <c r="BP53" s="27"/>
      <c r="BQ53" s="27"/>
      <c r="BR53" s="27">
        <v>4</v>
      </c>
      <c r="BS53" s="27">
        <v>4</v>
      </c>
      <c r="BT53" s="27">
        <v>4</v>
      </c>
      <c r="BU53" s="27">
        <v>11</v>
      </c>
      <c r="BV53" s="27">
        <v>11</v>
      </c>
      <c r="BW53" s="27">
        <v>11</v>
      </c>
      <c r="BX53" s="27"/>
      <c r="BY53" s="27"/>
      <c r="BZ53" s="27"/>
      <c r="CA53" s="27">
        <v>3</v>
      </c>
      <c r="CB53" s="27">
        <v>3</v>
      </c>
      <c r="CC53" s="27">
        <v>3</v>
      </c>
      <c r="CD53" s="27">
        <v>5</v>
      </c>
      <c r="CE53" s="27">
        <v>2</v>
      </c>
      <c r="CF53" s="27">
        <v>5</v>
      </c>
      <c r="CG53" s="26">
        <v>31</v>
      </c>
      <c r="CH53" s="26">
        <v>31</v>
      </c>
      <c r="CI53" s="26">
        <v>31</v>
      </c>
      <c r="CJ53" s="27"/>
      <c r="CK53" s="27"/>
      <c r="CL53" s="27"/>
      <c r="CM53" s="27">
        <v>7</v>
      </c>
      <c r="CN53" s="27">
        <v>7</v>
      </c>
      <c r="CO53" s="27">
        <v>7</v>
      </c>
      <c r="CP53" s="27">
        <v>2</v>
      </c>
      <c r="CQ53" s="27"/>
      <c r="CR53" s="27">
        <v>2</v>
      </c>
      <c r="CS53" s="27"/>
      <c r="CT53" s="27"/>
      <c r="CU53" s="27"/>
      <c r="CV53" s="27"/>
      <c r="CW53" s="27"/>
      <c r="CX53" s="27"/>
      <c r="CY53" s="27">
        <v>3</v>
      </c>
      <c r="CZ53" s="27">
        <v>3</v>
      </c>
      <c r="DA53" s="27">
        <v>3</v>
      </c>
      <c r="DB53" s="27">
        <v>56</v>
      </c>
      <c r="DC53" s="27">
        <v>55</v>
      </c>
      <c r="DD53" s="27">
        <v>55</v>
      </c>
      <c r="DE53" s="27"/>
      <c r="DF53" s="27"/>
      <c r="DG53" s="27"/>
      <c r="DH53" s="27">
        <v>2</v>
      </c>
      <c r="DI53" s="27">
        <v>2</v>
      </c>
      <c r="DJ53" s="27">
        <v>2</v>
      </c>
      <c r="DK53" s="27">
        <v>2</v>
      </c>
      <c r="DL53" s="27"/>
      <c r="DM53" s="27"/>
      <c r="DN53" s="27"/>
      <c r="DO53" s="27"/>
      <c r="DP53" s="27"/>
      <c r="DQ53" s="27"/>
      <c r="DR53" s="27"/>
      <c r="DS53" s="27"/>
      <c r="DT53" s="27"/>
      <c r="DU53" s="27"/>
      <c r="DV53" s="27"/>
      <c r="DW53" s="27">
        <v>6</v>
      </c>
      <c r="DX53" s="27">
        <v>6</v>
      </c>
      <c r="DY53" s="27">
        <v>6</v>
      </c>
      <c r="DZ53" s="27">
        <v>23</v>
      </c>
      <c r="EA53" s="27">
        <v>22</v>
      </c>
      <c r="EB53" s="27">
        <v>22</v>
      </c>
      <c r="EC53" s="27"/>
      <c r="ED53" s="27"/>
      <c r="EE53" s="27"/>
      <c r="EF53" s="27">
        <v>7</v>
      </c>
      <c r="EG53" s="27">
        <v>7</v>
      </c>
      <c r="EH53" s="27">
        <v>7</v>
      </c>
      <c r="EI53" s="27">
        <v>9</v>
      </c>
      <c r="EJ53" s="27">
        <v>9</v>
      </c>
      <c r="EK53" s="27">
        <v>9</v>
      </c>
      <c r="EL53" s="27">
        <v>6</v>
      </c>
      <c r="EM53" s="27">
        <v>6</v>
      </c>
      <c r="EN53" s="27">
        <v>6</v>
      </c>
      <c r="EO53" s="27">
        <v>5</v>
      </c>
      <c r="EP53" s="27">
        <v>4</v>
      </c>
      <c r="EQ53" s="27">
        <v>4</v>
      </c>
      <c r="ER53" s="27">
        <v>26</v>
      </c>
      <c r="ES53" s="27">
        <v>26</v>
      </c>
      <c r="ET53" s="27">
        <v>26</v>
      </c>
      <c r="EU53" s="27">
        <v>7</v>
      </c>
      <c r="EV53" s="27"/>
      <c r="EW53" s="27"/>
      <c r="EX53" s="27">
        <v>7</v>
      </c>
      <c r="EY53" s="27">
        <v>7</v>
      </c>
      <c r="EZ53" s="27">
        <v>7</v>
      </c>
      <c r="FA53" s="27">
        <v>183</v>
      </c>
      <c r="FB53" s="27">
        <v>183</v>
      </c>
      <c r="FC53" s="27">
        <v>183</v>
      </c>
      <c r="FD53" s="27"/>
      <c r="FE53" s="27"/>
      <c r="FF53" s="27"/>
      <c r="FG53" s="27"/>
      <c r="FH53" s="27"/>
      <c r="FI53" s="27"/>
      <c r="FJ53" s="27">
        <v>14</v>
      </c>
      <c r="FK53" s="27">
        <v>14</v>
      </c>
      <c r="FL53" s="27"/>
      <c r="FM53" s="27"/>
      <c r="FN53" s="27"/>
      <c r="FO53" s="27"/>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v>3</v>
      </c>
      <c r="GO53" s="14">
        <v>3</v>
      </c>
      <c r="GP53" s="14">
        <v>3</v>
      </c>
      <c r="GQ53" s="14"/>
      <c r="GR53" s="14"/>
      <c r="GS53" s="14"/>
      <c r="GT53" s="14"/>
      <c r="GU53" s="14"/>
      <c r="GV53" s="14"/>
      <c r="GW53" s="14"/>
      <c r="GX53" s="14"/>
      <c r="GY53" s="14"/>
      <c r="GZ53" s="14"/>
      <c r="HA53" s="14"/>
      <c r="HB53" s="14"/>
    </row>
    <row r="54" spans="1:210" s="2" customFormat="1" ht="31.5">
      <c r="A54" s="23" t="s">
        <v>6</v>
      </c>
      <c r="B54" s="24" t="s">
        <v>292</v>
      </c>
      <c r="C54" s="25" t="s">
        <v>171</v>
      </c>
      <c r="D54" s="26">
        <f>SUMIF($J$10:$IV$10,"E",J54:IV54)</f>
        <v>1</v>
      </c>
      <c r="E54" s="26">
        <f>SUMIF($J$10:$IV$10,"F",J54:IV54)</f>
        <v>7</v>
      </c>
      <c r="F54" s="26">
        <f>SUMIF($J$10:$IV$10,"K",J54:IV54)</f>
        <v>8</v>
      </c>
      <c r="G54" s="122"/>
      <c r="H54" s="122"/>
      <c r="I54" s="26"/>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v>1</v>
      </c>
      <c r="AY54" s="27">
        <v>1</v>
      </c>
      <c r="AZ54" s="27"/>
      <c r="BA54" s="27"/>
      <c r="BB54" s="27"/>
      <c r="BC54" s="27"/>
      <c r="BD54" s="27"/>
      <c r="BE54" s="27"/>
      <c r="BF54" s="27"/>
      <c r="BG54" s="27"/>
      <c r="BH54" s="27"/>
      <c r="BI54" s="27"/>
      <c r="BJ54" s="27"/>
      <c r="BK54" s="27"/>
      <c r="BL54" s="27"/>
      <c r="BM54" s="27"/>
      <c r="BN54" s="27"/>
      <c r="BO54" s="27"/>
      <c r="BP54" s="27"/>
      <c r="BQ54" s="27"/>
      <c r="BR54" s="27"/>
      <c r="BS54" s="27"/>
      <c r="BT54" s="27"/>
      <c r="BU54" s="27"/>
      <c r="BV54" s="27">
        <v>2</v>
      </c>
      <c r="BW54" s="27">
        <v>2</v>
      </c>
      <c r="BX54" s="27"/>
      <c r="BY54" s="27"/>
      <c r="BZ54" s="27"/>
      <c r="CA54" s="27"/>
      <c r="CB54" s="27"/>
      <c r="CC54" s="27">
        <v>1</v>
      </c>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v>1</v>
      </c>
      <c r="DC54" s="27">
        <v>2</v>
      </c>
      <c r="DD54" s="27">
        <v>2</v>
      </c>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v>2</v>
      </c>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v>2</v>
      </c>
      <c r="FC54" s="27"/>
      <c r="FD54" s="27"/>
      <c r="FE54" s="27"/>
      <c r="FF54" s="27"/>
      <c r="FG54" s="27"/>
      <c r="FH54" s="27"/>
      <c r="FI54" s="27"/>
      <c r="FJ54" s="27"/>
      <c r="FK54" s="27"/>
      <c r="FL54" s="27"/>
      <c r="FM54" s="27"/>
      <c r="FN54" s="27"/>
      <c r="FO54" s="27"/>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row>
    <row r="55" spans="1:210" s="2" customFormat="1" ht="31.5">
      <c r="A55" s="23" t="s">
        <v>7</v>
      </c>
      <c r="B55" s="24" t="s">
        <v>71</v>
      </c>
      <c r="C55" s="25" t="s">
        <v>171</v>
      </c>
      <c r="D55" s="26">
        <f>SUMIF($J$10:$IV$10,"E",J55:IV55)</f>
        <v>5</v>
      </c>
      <c r="E55" s="26">
        <f>SUMIF($J$10:$IV$10,"F",J55:IV55)</f>
        <v>7</v>
      </c>
      <c r="F55" s="26">
        <f>SUMIF($J$10:$IV$10,"K",J55:IV55)</f>
        <v>6</v>
      </c>
      <c r="G55" s="122"/>
      <c r="H55" s="122"/>
      <c r="I55" s="26"/>
      <c r="J55" s="27">
        <v>1</v>
      </c>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v>1</v>
      </c>
      <c r="AY55" s="27">
        <v>1</v>
      </c>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v>1</v>
      </c>
      <c r="DC55" s="27">
        <v>2</v>
      </c>
      <c r="DD55" s="27">
        <v>2</v>
      </c>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v>1</v>
      </c>
      <c r="EP55" s="27"/>
      <c r="EQ55" s="27"/>
      <c r="ER55" s="27"/>
      <c r="ES55" s="27">
        <v>2</v>
      </c>
      <c r="ET55" s="27">
        <v>2</v>
      </c>
      <c r="EU55" s="27"/>
      <c r="EV55" s="27"/>
      <c r="EW55" s="27"/>
      <c r="EX55" s="27"/>
      <c r="EY55" s="27">
        <v>1</v>
      </c>
      <c r="EZ55" s="27"/>
      <c r="FA55" s="27"/>
      <c r="FB55" s="27"/>
      <c r="FC55" s="27"/>
      <c r="FD55" s="27"/>
      <c r="FE55" s="27"/>
      <c r="FF55" s="27"/>
      <c r="FG55" s="27"/>
      <c r="FH55" s="27"/>
      <c r="FI55" s="27"/>
      <c r="FJ55" s="27">
        <v>2</v>
      </c>
      <c r="FK55" s="27">
        <v>1</v>
      </c>
      <c r="FL55" s="27">
        <v>1</v>
      </c>
      <c r="FM55" s="27"/>
      <c r="FN55" s="27"/>
      <c r="FO55" s="27"/>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row>
    <row r="56" spans="1:210" s="2" customFormat="1" ht="31.5">
      <c r="A56" s="23" t="s">
        <v>8</v>
      </c>
      <c r="B56" s="24" t="s">
        <v>55</v>
      </c>
      <c r="C56" s="25" t="s">
        <v>171</v>
      </c>
      <c r="D56" s="26">
        <f>SUMIF($J$10:$IV$10,"E",J56:IV56)</f>
        <v>56</v>
      </c>
      <c r="E56" s="26">
        <f>SUMIF($J$10:$IV$10,"F",J56:IV56)</f>
        <v>55</v>
      </c>
      <c r="F56" s="26">
        <f>SUMIF($J$10:$IV$10,"K",J56:IV56)</f>
        <v>55</v>
      </c>
      <c r="G56" s="122"/>
      <c r="H56" s="122"/>
      <c r="I56" s="26"/>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v>56</v>
      </c>
      <c r="DC56" s="27">
        <v>55</v>
      </c>
      <c r="DD56" s="27">
        <v>55</v>
      </c>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row>
    <row r="57" spans="1:210" s="2" customFormat="1" ht="31.5">
      <c r="A57" s="23" t="s">
        <v>61</v>
      </c>
      <c r="B57" s="24" t="s">
        <v>122</v>
      </c>
      <c r="C57" s="25" t="s">
        <v>169</v>
      </c>
      <c r="D57" s="26">
        <f>SUMIF($J$10:$IV$10,"E",J57:IV57)</f>
        <v>0</v>
      </c>
      <c r="E57" s="26">
        <f>SUMIF($J$10:$IV$10,"F",J57:IV57)</f>
        <v>0</v>
      </c>
      <c r="F57" s="26">
        <f>SUMIF($J$10:$IV$10,"K",J57:IV57)</f>
        <v>0</v>
      </c>
      <c r="G57" s="26"/>
      <c r="H57" s="26"/>
      <c r="I57" s="26"/>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row>
    <row r="58" spans="1:210" s="6" customFormat="1" ht="16.5">
      <c r="A58" s="28">
        <v>2</v>
      </c>
      <c r="B58" s="29" t="s">
        <v>73</v>
      </c>
      <c r="C58" s="50"/>
      <c r="D58" s="31">
        <f>SUM(D59:D61)</f>
        <v>187</v>
      </c>
      <c r="E58" s="31">
        <f>SUM(E59:E61)</f>
        <v>29</v>
      </c>
      <c r="F58" s="31">
        <f>SUM(F59:F61)</f>
        <v>29</v>
      </c>
      <c r="G58" s="31"/>
      <c r="H58" s="31"/>
      <c r="I58" s="31"/>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row>
    <row r="59" spans="1:210" s="2" customFormat="1" ht="31.5">
      <c r="A59" s="23" t="s">
        <v>12</v>
      </c>
      <c r="B59" s="24" t="s">
        <v>14</v>
      </c>
      <c r="C59" s="25" t="s">
        <v>172</v>
      </c>
      <c r="D59" s="26">
        <f>SUMIF($J$10:$IV$10,"E",J59:IV59)</f>
        <v>112</v>
      </c>
      <c r="E59" s="26">
        <f>SUMIF($J$10:$IV$10,"F",K59:IV59)</f>
        <v>29</v>
      </c>
      <c r="F59" s="26">
        <f>SUMIF($J$10:$IV$10,"K",J59:IV59)</f>
        <v>29</v>
      </c>
      <c r="G59" s="26"/>
      <c r="H59" s="26"/>
      <c r="I59" s="26"/>
      <c r="J59" s="27">
        <v>1</v>
      </c>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v>2</v>
      </c>
      <c r="ED59" s="27"/>
      <c r="EE59" s="27">
        <v>1</v>
      </c>
      <c r="EF59" s="27">
        <v>4</v>
      </c>
      <c r="EG59" s="27">
        <v>6</v>
      </c>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v>105</v>
      </c>
      <c r="FK59" s="27"/>
      <c r="FL59" s="27">
        <v>28</v>
      </c>
      <c r="FM59" s="27"/>
      <c r="FN59" s="27"/>
      <c r="FO59" s="27"/>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row>
    <row r="60" spans="1:210" s="2" customFormat="1" ht="31.5">
      <c r="A60" s="23" t="s">
        <v>13</v>
      </c>
      <c r="B60" s="24" t="s">
        <v>124</v>
      </c>
      <c r="C60" s="25" t="s">
        <v>172</v>
      </c>
      <c r="D60" s="26">
        <f>SUMIF($J$10:$IV$10,"E",J60:IV60)</f>
        <v>5</v>
      </c>
      <c r="E60" s="26">
        <f>SUMIF($J$10:$IV$10,"F",K60:IV60)</f>
        <v>0</v>
      </c>
      <c r="F60" s="26">
        <f>SUMIF($J$10:$IV$10,"K",J60:IV60)</f>
        <v>0</v>
      </c>
      <c r="G60" s="26"/>
      <c r="H60" s="26"/>
      <c r="I60" s="26"/>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v>5</v>
      </c>
      <c r="EG60" s="27">
        <v>5</v>
      </c>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row>
    <row r="61" spans="1:210" s="2" customFormat="1" ht="15.75">
      <c r="A61" s="23" t="s">
        <v>16</v>
      </c>
      <c r="B61" s="24" t="s">
        <v>123</v>
      </c>
      <c r="C61" s="25" t="s">
        <v>169</v>
      </c>
      <c r="D61" s="26">
        <f>SUMIF($J$10:$IV$10,"E",J61:IV61)</f>
        <v>70</v>
      </c>
      <c r="E61" s="26">
        <f>SUMIF($J$10:$IV$10,"F",K61:IV61)</f>
        <v>0</v>
      </c>
      <c r="F61" s="26">
        <f>SUMIF($J$10:$IV$10,"K",J61:IV61)</f>
        <v>0</v>
      </c>
      <c r="G61" s="26"/>
      <c r="H61" s="26"/>
      <c r="I61" s="26"/>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v>70</v>
      </c>
      <c r="EG61" s="27">
        <v>100</v>
      </c>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row>
    <row r="62" spans="1:210" s="76" customFormat="1" ht="17.25">
      <c r="A62" s="28">
        <v>3</v>
      </c>
      <c r="B62" s="29" t="s">
        <v>17</v>
      </c>
      <c r="C62" s="50"/>
      <c r="D62" s="31"/>
      <c r="E62" s="26"/>
      <c r="F62" s="31"/>
      <c r="G62" s="31"/>
      <c r="H62" s="31"/>
      <c r="I62" s="31"/>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row>
    <row r="63" spans="1:210" s="6" customFormat="1" ht="49.5">
      <c r="A63" s="28" t="s">
        <v>37</v>
      </c>
      <c r="B63" s="29" t="s">
        <v>143</v>
      </c>
      <c r="C63" s="30"/>
      <c r="D63" s="31"/>
      <c r="E63" s="26"/>
      <c r="F63" s="31"/>
      <c r="G63" s="31"/>
      <c r="H63" s="31"/>
      <c r="I63" s="31"/>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row>
    <row r="64" spans="1:210" s="6" customFormat="1" ht="16.5">
      <c r="A64" s="28">
        <v>1</v>
      </c>
      <c r="B64" s="29" t="s">
        <v>142</v>
      </c>
      <c r="C64" s="30"/>
      <c r="D64" s="31"/>
      <c r="E64" s="26"/>
      <c r="F64" s="31"/>
      <c r="G64" s="31"/>
      <c r="H64" s="31"/>
      <c r="I64" s="31"/>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row>
    <row r="65" spans="1:210" s="2" customFormat="1" ht="15.75">
      <c r="A65" s="23" t="s">
        <v>3</v>
      </c>
      <c r="B65" s="24" t="s">
        <v>31</v>
      </c>
      <c r="C65" s="25" t="s">
        <v>173</v>
      </c>
      <c r="D65" s="26">
        <f>SUMIF($J$10:$FO$10,"E",J65:FO65)</f>
        <v>0</v>
      </c>
      <c r="E65" s="26">
        <f>SUMIF($J$10:$FO$10,"F",J65:FO65)</f>
        <v>0</v>
      </c>
      <c r="F65" s="26">
        <f>SUMIF($J$10:$IV$10,"K",J65:IV65)</f>
        <v>0</v>
      </c>
      <c r="G65" s="122"/>
      <c r="H65" s="122"/>
      <c r="I65" s="49"/>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row>
    <row r="66" spans="1:210" s="2" customFormat="1" ht="15.75">
      <c r="A66" s="23" t="s">
        <v>6</v>
      </c>
      <c r="B66" s="24" t="s">
        <v>138</v>
      </c>
      <c r="C66" s="25" t="s">
        <v>169</v>
      </c>
      <c r="D66" s="26">
        <f>SUM(D67:D71)</f>
        <v>78200.675453</v>
      </c>
      <c r="E66" s="26">
        <f>SUM(E67:E71)</f>
        <v>25813.236</v>
      </c>
      <c r="F66" s="26">
        <f>SUM(F67:F71)</f>
        <v>30056.605</v>
      </c>
      <c r="G66" s="122">
        <f aca="true" t="shared" si="0" ref="G66:G73">F66/D66</f>
        <v>0.3843522428148917</v>
      </c>
      <c r="H66" s="122">
        <f>F66/E66</f>
        <v>1.1643873321423164</v>
      </c>
      <c r="I66" s="178" t="s">
        <v>319</v>
      </c>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77"/>
      <c r="CZ66" s="77"/>
      <c r="DA66" s="7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row>
    <row r="67" spans="1:210" s="7" customFormat="1" ht="15.75" customHeight="1">
      <c r="A67" s="40"/>
      <c r="B67" s="52" t="s">
        <v>32</v>
      </c>
      <c r="C67" s="42" t="s">
        <v>169</v>
      </c>
      <c r="D67" s="26">
        <f>SUMIF($J$10:$IV$10,"E",J67:IV67)</f>
        <v>3856.94</v>
      </c>
      <c r="E67" s="26">
        <f>SUMIF($J$10:$IV$10,"F",J67:IV67)</f>
        <v>5378</v>
      </c>
      <c r="F67" s="26">
        <f>SUMIF($J$10:$IV$10,"K",J67:IV67)</f>
        <v>7157</v>
      </c>
      <c r="G67" s="122">
        <f t="shared" si="0"/>
        <v>1.8556161101806095</v>
      </c>
      <c r="H67" s="122">
        <f>F67/E67</f>
        <v>1.3307921160282632</v>
      </c>
      <c r="I67" s="179"/>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26">
        <v>347</v>
      </c>
      <c r="BM67" s="26">
        <v>25</v>
      </c>
      <c r="BN67" s="26">
        <v>0</v>
      </c>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70"/>
      <c r="CZ67" s="46">
        <v>3238</v>
      </c>
      <c r="DA67" s="70">
        <v>3238</v>
      </c>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v>2200</v>
      </c>
      <c r="ED67" s="46"/>
      <c r="EE67" s="46">
        <v>904</v>
      </c>
      <c r="EF67" s="46"/>
      <c r="EG67" s="46"/>
      <c r="EH67" s="46"/>
      <c r="EI67" s="46"/>
      <c r="EJ67" s="46"/>
      <c r="EK67" s="46"/>
      <c r="EL67" s="46"/>
      <c r="EM67" s="46"/>
      <c r="EN67" s="46"/>
      <c r="EO67" s="46"/>
      <c r="EP67" s="46"/>
      <c r="EQ67" s="46"/>
      <c r="ER67" s="46">
        <v>700</v>
      </c>
      <c r="ES67" s="46">
        <v>1500</v>
      </c>
      <c r="ET67" s="46">
        <v>1650</v>
      </c>
      <c r="EU67" s="46">
        <v>209.94</v>
      </c>
      <c r="EV67" s="46">
        <v>365</v>
      </c>
      <c r="EW67" s="46">
        <v>365</v>
      </c>
      <c r="EX67" s="46">
        <v>400</v>
      </c>
      <c r="EY67" s="46">
        <v>250</v>
      </c>
      <c r="EZ67" s="46">
        <v>1000</v>
      </c>
      <c r="FA67" s="46"/>
      <c r="FB67" s="46"/>
      <c r="FC67" s="46"/>
      <c r="FD67" s="46"/>
      <c r="FE67" s="46"/>
      <c r="FF67" s="46"/>
      <c r="FG67" s="46"/>
      <c r="FH67" s="46"/>
      <c r="FI67" s="46"/>
      <c r="FJ67" s="46"/>
      <c r="FK67" s="46"/>
      <c r="FL67" s="46"/>
      <c r="FM67" s="46"/>
      <c r="FN67" s="46"/>
      <c r="FO67" s="4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row>
    <row r="68" spans="1:210" s="7" customFormat="1" ht="31.5">
      <c r="A68" s="40"/>
      <c r="B68" s="52" t="s">
        <v>9</v>
      </c>
      <c r="C68" s="42" t="s">
        <v>169</v>
      </c>
      <c r="D68" s="26">
        <f>SUMIF($J$10:$IV$10,"E",J68:IV68)</f>
        <v>3180.116</v>
      </c>
      <c r="E68" s="26">
        <f>SUMIF($J$10:$IV$10,"F",J68:IV68)</f>
        <v>2821.0730000000003</v>
      </c>
      <c r="F68" s="26">
        <f>SUMIF($J$10:$IV$10,"K",J68:IV68)</f>
        <v>3279.487</v>
      </c>
      <c r="G68" s="122">
        <f t="shared" si="0"/>
        <v>1.0312476022887216</v>
      </c>
      <c r="H68" s="122">
        <f>F68/E68</f>
        <v>1.1624963267522677</v>
      </c>
      <c r="I68" s="179"/>
      <c r="J68" s="46"/>
      <c r="K68" s="46"/>
      <c r="L68" s="46"/>
      <c r="M68" s="46"/>
      <c r="N68" s="46"/>
      <c r="O68" s="46"/>
      <c r="P68" s="46"/>
      <c r="Q68" s="46"/>
      <c r="R68" s="46"/>
      <c r="S68" s="46">
        <v>18.075</v>
      </c>
      <c r="T68" s="46">
        <v>14.403</v>
      </c>
      <c r="U68" s="46">
        <v>14.477</v>
      </c>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26">
        <v>52</v>
      </c>
      <c r="BM68" s="26">
        <v>22</v>
      </c>
      <c r="BN68" s="26"/>
      <c r="BO68" s="46"/>
      <c r="BP68" s="46">
        <v>97.68</v>
      </c>
      <c r="BQ68" s="46">
        <v>97.68</v>
      </c>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v>113.33</v>
      </c>
      <c r="CZ68" s="46"/>
      <c r="DA68" s="46"/>
      <c r="DB68" s="46">
        <v>12</v>
      </c>
      <c r="DC68" s="46">
        <v>10</v>
      </c>
      <c r="DD68" s="46">
        <v>5</v>
      </c>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v>1616</v>
      </c>
      <c r="ED68" s="46"/>
      <c r="EE68" s="46">
        <v>359</v>
      </c>
      <c r="EF68" s="46"/>
      <c r="EG68" s="46"/>
      <c r="EH68" s="46"/>
      <c r="EI68" s="46"/>
      <c r="EJ68" s="46"/>
      <c r="EK68" s="46"/>
      <c r="EL68" s="46">
        <v>366</v>
      </c>
      <c r="EM68" s="46">
        <v>366</v>
      </c>
      <c r="EN68" s="46">
        <v>366</v>
      </c>
      <c r="EO68" s="46">
        <v>59</v>
      </c>
      <c r="EP68" s="70"/>
      <c r="EQ68" s="46"/>
      <c r="ER68" s="46">
        <v>300</v>
      </c>
      <c r="ES68" s="46">
        <v>1000</v>
      </c>
      <c r="ET68" s="46">
        <v>1100</v>
      </c>
      <c r="EU68" s="46">
        <f>332.107+311.604</f>
        <v>643.711</v>
      </c>
      <c r="EV68" s="46">
        <f>577.63+733.36</f>
        <v>1310.99</v>
      </c>
      <c r="EW68" s="46">
        <f>577.63+733.36</f>
        <v>1310.99</v>
      </c>
      <c r="EX68" s="46"/>
      <c r="EY68" s="46">
        <v>0</v>
      </c>
      <c r="EZ68" s="46">
        <v>26.34</v>
      </c>
      <c r="FA68" s="46"/>
      <c r="FB68" s="46"/>
      <c r="FC68" s="46"/>
      <c r="FD68" s="46"/>
      <c r="FE68" s="46"/>
      <c r="FF68" s="46"/>
      <c r="FG68" s="46"/>
      <c r="FH68" s="46"/>
      <c r="FI68" s="46"/>
      <c r="FJ68" s="46"/>
      <c r="FK68" s="46"/>
      <c r="FL68" s="46"/>
      <c r="FM68" s="46"/>
      <c r="FN68" s="46"/>
      <c r="FO68" s="4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row>
    <row r="69" spans="1:210" s="7" customFormat="1" ht="15.75">
      <c r="A69" s="40"/>
      <c r="B69" s="41" t="s">
        <v>34</v>
      </c>
      <c r="C69" s="42" t="s">
        <v>169</v>
      </c>
      <c r="D69" s="26">
        <f>SUMIF($J$10:$IV$10,"E",J69:IV69)</f>
        <v>324.95</v>
      </c>
      <c r="E69" s="26">
        <f>SUMIF($J$10:$IV$10,"F",J69:IV69)</f>
        <v>374.09299999999996</v>
      </c>
      <c r="F69" s="26">
        <f>SUMIF($J$10:$IV$10,"K",J69:IV69)</f>
        <v>201.978</v>
      </c>
      <c r="G69" s="122">
        <f t="shared" si="0"/>
        <v>0.6215663948299739</v>
      </c>
      <c r="H69" s="122">
        <f>F69/E69</f>
        <v>0.5399138716843139</v>
      </c>
      <c r="I69" s="179"/>
      <c r="J69" s="46"/>
      <c r="K69" s="46"/>
      <c r="L69" s="46"/>
      <c r="M69" s="46"/>
      <c r="N69" s="46"/>
      <c r="O69" s="46"/>
      <c r="P69" s="46"/>
      <c r="Q69" s="46"/>
      <c r="R69" s="46"/>
      <c r="S69" s="46">
        <v>174.95</v>
      </c>
      <c r="T69" s="46">
        <v>9.093</v>
      </c>
      <c r="U69" s="46">
        <v>8.978</v>
      </c>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v>13</v>
      </c>
      <c r="DD69" s="46">
        <v>13</v>
      </c>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v>150</v>
      </c>
      <c r="ES69" s="46">
        <v>200</v>
      </c>
      <c r="ET69" s="46">
        <v>180</v>
      </c>
      <c r="EU69" s="46"/>
      <c r="EV69" s="46"/>
      <c r="EW69" s="46"/>
      <c r="EX69" s="46"/>
      <c r="EY69" s="46">
        <v>152</v>
      </c>
      <c r="EZ69" s="46">
        <v>0</v>
      </c>
      <c r="FA69" s="46"/>
      <c r="FB69" s="46"/>
      <c r="FC69" s="46"/>
      <c r="FD69" s="46"/>
      <c r="FE69" s="46"/>
      <c r="FF69" s="46"/>
      <c r="FG69" s="46"/>
      <c r="FH69" s="46"/>
      <c r="FI69" s="46"/>
      <c r="FJ69" s="46"/>
      <c r="FK69" s="46"/>
      <c r="FL69" s="46"/>
      <c r="FM69" s="46"/>
      <c r="FN69" s="46"/>
      <c r="FO69" s="4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row>
    <row r="70" spans="1:210" s="7" customFormat="1" ht="15.75">
      <c r="A70" s="40"/>
      <c r="B70" s="52" t="s">
        <v>33</v>
      </c>
      <c r="C70" s="42" t="s">
        <v>169</v>
      </c>
      <c r="D70" s="26">
        <f>SUMIF($J$10:$IV$10,"E",J70:IV70)</f>
        <v>70474.66945300001</v>
      </c>
      <c r="E70" s="26">
        <f>SUMIF($J$10:$IV$10,"F",J70:IV70)</f>
        <v>17240.07</v>
      </c>
      <c r="F70" s="26">
        <f>SUMIF($J$10:$IV$10,"K",J70:IV70)</f>
        <v>19418.14</v>
      </c>
      <c r="G70" s="122">
        <f t="shared" si="0"/>
        <v>0.27553360875215</v>
      </c>
      <c r="H70" s="122">
        <f>F70/E70</f>
        <v>1.126337654081451</v>
      </c>
      <c r="I70" s="179"/>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164">
        <v>37338.84</v>
      </c>
      <c r="CK70" s="164">
        <v>11000</v>
      </c>
      <c r="CL70" s="164">
        <v>12686.6</v>
      </c>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v>750</v>
      </c>
      <c r="ED70" s="46"/>
      <c r="EE70" s="46">
        <v>256</v>
      </c>
      <c r="EF70" s="46">
        <v>2780</v>
      </c>
      <c r="EG70" s="46">
        <v>3000</v>
      </c>
      <c r="EH70" s="46">
        <v>2861</v>
      </c>
      <c r="EI70" s="46">
        <v>455</v>
      </c>
      <c r="EJ70" s="46">
        <v>300</v>
      </c>
      <c r="EK70" s="46">
        <v>350</v>
      </c>
      <c r="EL70" s="46">
        <v>1330</v>
      </c>
      <c r="EM70" s="46">
        <v>1335</v>
      </c>
      <c r="EN70" s="46">
        <v>1335</v>
      </c>
      <c r="EO70" s="46"/>
      <c r="EP70" s="70"/>
      <c r="EQ70" s="46"/>
      <c r="ER70" s="46">
        <v>150</v>
      </c>
      <c r="ES70" s="46">
        <v>200</v>
      </c>
      <c r="ET70" s="46">
        <v>389.2</v>
      </c>
      <c r="EU70" s="46">
        <v>342.315</v>
      </c>
      <c r="EV70" s="46">
        <v>1153.35</v>
      </c>
      <c r="EW70" s="46">
        <v>1153.35</v>
      </c>
      <c r="EX70" s="46">
        <v>240</v>
      </c>
      <c r="EY70" s="46">
        <v>251.72</v>
      </c>
      <c r="EZ70" s="46">
        <v>386.99</v>
      </c>
      <c r="FA70" s="46"/>
      <c r="FB70" s="46"/>
      <c r="FC70" s="46"/>
      <c r="FD70" s="46">
        <v>27061.453</v>
      </c>
      <c r="FE70" s="46"/>
      <c r="FF70" s="46"/>
      <c r="FG70" s="46">
        <v>27.061453</v>
      </c>
      <c r="FH70" s="46"/>
      <c r="FI70" s="46"/>
      <c r="FJ70" s="46"/>
      <c r="FK70" s="46"/>
      <c r="FL70" s="46"/>
      <c r="FM70" s="46"/>
      <c r="FN70" s="46"/>
      <c r="FO70" s="4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row>
    <row r="71" spans="1:210" s="7" customFormat="1" ht="15.75">
      <c r="A71" s="40"/>
      <c r="B71" s="52" t="s">
        <v>295</v>
      </c>
      <c r="C71" s="42" t="s">
        <v>169</v>
      </c>
      <c r="D71" s="26">
        <f>SUMIF($J$10:$IV$10,"E",J71:IV71)</f>
        <v>364</v>
      </c>
      <c r="E71" s="26">
        <f>SUMIF($J$10:$IV$10,"F",J71:IV71)</f>
        <v>0</v>
      </c>
      <c r="F71" s="26">
        <f>SUMIF($J$10:$IV$10,"K",J71:IV71)</f>
        <v>0</v>
      </c>
      <c r="G71" s="122">
        <f t="shared" si="0"/>
        <v>0</v>
      </c>
      <c r="H71" s="122"/>
      <c r="I71" s="180"/>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164"/>
      <c r="CK71" s="164"/>
      <c r="CL71" s="164"/>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v>364</v>
      </c>
      <c r="FK71" s="46"/>
      <c r="FL71" s="46"/>
      <c r="FM71" s="46"/>
      <c r="FN71" s="46"/>
      <c r="FO71" s="4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row>
    <row r="72" spans="1:210" s="7" customFormat="1" ht="31.5">
      <c r="A72" s="23" t="s">
        <v>7</v>
      </c>
      <c r="B72" s="24" t="s">
        <v>54</v>
      </c>
      <c r="C72" s="25" t="s">
        <v>169</v>
      </c>
      <c r="D72" s="26" t="str">
        <f>CJ72</f>
        <v>1.176.480/1.360.727</v>
      </c>
      <c r="E72" s="26">
        <f>SUMIF($J$10:$IV$10,"F",J72:IV72)</f>
        <v>1472497.01</v>
      </c>
      <c r="F72" s="26">
        <f>SUMIF($J$10:$IV$10,"K",J72:IV72)</f>
        <v>520977.02</v>
      </c>
      <c r="G72" s="122"/>
      <c r="H72" s="122">
        <f>F72/E72</f>
        <v>0.35380514626647697</v>
      </c>
      <c r="I72" s="2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165" t="s">
        <v>498</v>
      </c>
      <c r="CK72" s="164">
        <v>1472417.01</v>
      </c>
      <c r="CL72" s="164">
        <v>520903.02</v>
      </c>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v>1200</v>
      </c>
      <c r="ES72" s="46">
        <v>80</v>
      </c>
      <c r="ET72" s="46">
        <v>74</v>
      </c>
      <c r="EU72" s="46"/>
      <c r="EV72" s="46"/>
      <c r="EW72" s="46"/>
      <c r="EX72" s="46"/>
      <c r="EY72" s="46"/>
      <c r="EZ72" s="46"/>
      <c r="FA72" s="46"/>
      <c r="FB72" s="46"/>
      <c r="FC72" s="46"/>
      <c r="FD72" s="46"/>
      <c r="FE72" s="46"/>
      <c r="FF72" s="46"/>
      <c r="FG72" s="46"/>
      <c r="FH72" s="46"/>
      <c r="FI72" s="46"/>
      <c r="FJ72" s="46"/>
      <c r="FK72" s="46"/>
      <c r="FL72" s="46"/>
      <c r="FM72" s="46"/>
      <c r="FN72" s="46"/>
      <c r="FO72" s="4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row>
    <row r="73" spans="1:210" s="7" customFormat="1" ht="15.75">
      <c r="A73" s="23" t="s">
        <v>8</v>
      </c>
      <c r="B73" s="24" t="s">
        <v>56</v>
      </c>
      <c r="C73" s="25" t="s">
        <v>173</v>
      </c>
      <c r="D73" s="26">
        <f>SUMIF($J$10:$IV$10,"E",J73:IV73)</f>
        <v>2</v>
      </c>
      <c r="E73" s="26">
        <f>SUMIF($J$10:$IV$10,"F",J73:IV73)</f>
        <v>1</v>
      </c>
      <c r="F73" s="26">
        <f>SUMIF($J$10:$IV$10,"K",J73:IV73)</f>
        <v>1</v>
      </c>
      <c r="G73" s="122">
        <f t="shared" si="0"/>
        <v>0.5</v>
      </c>
      <c r="H73" s="122">
        <f>F73/E73</f>
        <v>1</v>
      </c>
      <c r="I73" s="2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v>1</v>
      </c>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v>1</v>
      </c>
      <c r="ES73" s="46">
        <v>1</v>
      </c>
      <c r="ET73" s="46">
        <v>1</v>
      </c>
      <c r="EU73" s="46"/>
      <c r="EV73" s="46"/>
      <c r="EW73" s="46"/>
      <c r="EX73" s="46"/>
      <c r="EY73" s="46"/>
      <c r="EZ73" s="46"/>
      <c r="FA73" s="46"/>
      <c r="FB73" s="46"/>
      <c r="FC73" s="46"/>
      <c r="FD73" s="46"/>
      <c r="FE73" s="46"/>
      <c r="FF73" s="46"/>
      <c r="FG73" s="46"/>
      <c r="FH73" s="46"/>
      <c r="FI73" s="46"/>
      <c r="FJ73" s="46"/>
      <c r="FK73" s="46"/>
      <c r="FL73" s="46"/>
      <c r="FM73" s="46"/>
      <c r="FN73" s="46"/>
      <c r="FO73" s="4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row>
    <row r="74" spans="1:210" s="7" customFormat="1" ht="31.5">
      <c r="A74" s="23" t="s">
        <v>61</v>
      </c>
      <c r="B74" s="24" t="s">
        <v>121</v>
      </c>
      <c r="C74" s="53"/>
      <c r="D74" s="26">
        <f>SUM(D75:D76)</f>
        <v>0</v>
      </c>
      <c r="E74" s="26">
        <f>SUM(E75:E76)</f>
        <v>0</v>
      </c>
      <c r="F74" s="26">
        <f>SUM(F75:F76)</f>
        <v>0</v>
      </c>
      <c r="G74" s="26"/>
      <c r="H74" s="26"/>
      <c r="I74" s="2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row>
    <row r="75" spans="1:210" s="7" customFormat="1" ht="15.75">
      <c r="A75" s="54"/>
      <c r="B75" s="41" t="s">
        <v>74</v>
      </c>
      <c r="C75" s="25" t="s">
        <v>173</v>
      </c>
      <c r="D75" s="26">
        <f>SUMIF($J$10:$IV$10,"E",J75:IV75)</f>
        <v>0</v>
      </c>
      <c r="E75" s="26">
        <f>SUMIF($J$10:$IV$10,"F",J75:IV75)</f>
        <v>0</v>
      </c>
      <c r="F75" s="26">
        <f>SUMIF($J$10:$IV$10,"K",J75:IV75)</f>
        <v>0</v>
      </c>
      <c r="G75" s="26"/>
      <c r="H75" s="26"/>
      <c r="I75" s="2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row>
    <row r="76" spans="1:210" s="7" customFormat="1" ht="15.75">
      <c r="A76" s="54"/>
      <c r="B76" s="41" t="s">
        <v>80</v>
      </c>
      <c r="C76" s="25" t="s">
        <v>169</v>
      </c>
      <c r="D76" s="26">
        <f>SUMIF($J$10:$IV$10,"E",J76:IV76)</f>
        <v>0</v>
      </c>
      <c r="E76" s="26">
        <f>SUMIF($J$10:$IV$10,"F",J76:IV76)</f>
        <v>0</v>
      </c>
      <c r="F76" s="26">
        <f>SUMIF($J$10:$IV$10,"K",J76:IV76)</f>
        <v>0</v>
      </c>
      <c r="G76" s="26"/>
      <c r="H76" s="26"/>
      <c r="I76" s="2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row>
    <row r="77" spans="1:210" s="6" customFormat="1" ht="16.5">
      <c r="A77" s="28">
        <v>2</v>
      </c>
      <c r="B77" s="29" t="s">
        <v>58</v>
      </c>
      <c r="C77" s="55"/>
      <c r="D77" s="26"/>
      <c r="E77" s="26"/>
      <c r="F77" s="31"/>
      <c r="G77" s="31"/>
      <c r="H77" s="31"/>
      <c r="I77" s="31"/>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row>
    <row r="78" spans="1:210" s="2" customFormat="1" ht="15.75">
      <c r="A78" s="23" t="s">
        <v>12</v>
      </c>
      <c r="B78" s="56" t="s">
        <v>57</v>
      </c>
      <c r="C78" s="25" t="s">
        <v>174</v>
      </c>
      <c r="D78" s="26">
        <f>SUMIF($J$10:$IV$10,"E",J78:IV78)</f>
        <v>1613170.5009999997</v>
      </c>
      <c r="E78" s="26">
        <f>SUMIF($J$10:$IV$10,"F",J78:IV78)</f>
        <v>1075952.001</v>
      </c>
      <c r="F78" s="26">
        <f>SUMIF($J$10:$IV$10,"K",J78:IV78)</f>
        <v>1535123.001</v>
      </c>
      <c r="G78" s="122">
        <f>F78/D78</f>
        <v>0.9516185673172065</v>
      </c>
      <c r="H78" s="122">
        <f>F78/E78</f>
        <v>1.4267578847134836</v>
      </c>
      <c r="I78" s="26"/>
      <c r="J78" s="27">
        <v>1755</v>
      </c>
      <c r="K78" s="27">
        <v>1755</v>
      </c>
      <c r="L78" s="27">
        <v>1755</v>
      </c>
      <c r="M78" s="27">
        <v>770</v>
      </c>
      <c r="N78" s="27"/>
      <c r="O78" s="27">
        <v>770</v>
      </c>
      <c r="P78" s="27">
        <v>874</v>
      </c>
      <c r="Q78" s="27"/>
      <c r="R78" s="27">
        <v>874</v>
      </c>
      <c r="S78" s="27">
        <v>500</v>
      </c>
      <c r="T78" s="27">
        <v>500</v>
      </c>
      <c r="U78" s="27">
        <v>500</v>
      </c>
      <c r="V78" s="27"/>
      <c r="W78" s="27"/>
      <c r="X78" s="27"/>
      <c r="Y78" s="27">
        <v>416</v>
      </c>
      <c r="Z78" s="27">
        <v>416</v>
      </c>
      <c r="AA78" s="27"/>
      <c r="AB78" s="27"/>
      <c r="AC78" s="27"/>
      <c r="AD78" s="27"/>
      <c r="AE78" s="27"/>
      <c r="AF78" s="27"/>
      <c r="AG78" s="27"/>
      <c r="AH78" s="27"/>
      <c r="AI78" s="27"/>
      <c r="AJ78" s="27"/>
      <c r="AK78" s="27"/>
      <c r="AL78" s="27"/>
      <c r="AM78" s="27"/>
      <c r="AN78" s="27"/>
      <c r="AO78" s="27"/>
      <c r="AP78" s="27"/>
      <c r="AQ78" s="27"/>
      <c r="AR78" s="27"/>
      <c r="AS78" s="27"/>
      <c r="AT78" s="27"/>
      <c r="AU78" s="27"/>
      <c r="AV78" s="27"/>
      <c r="AW78" s="27">
        <v>3287</v>
      </c>
      <c r="AX78" s="27">
        <v>3287</v>
      </c>
      <c r="AY78" s="27">
        <v>3287</v>
      </c>
      <c r="AZ78" s="27"/>
      <c r="BA78" s="27"/>
      <c r="BB78" s="27"/>
      <c r="BC78" s="27"/>
      <c r="BD78" s="27"/>
      <c r="BE78" s="27"/>
      <c r="BF78" s="27"/>
      <c r="BG78" s="27"/>
      <c r="BH78" s="27"/>
      <c r="BI78" s="27"/>
      <c r="BJ78" s="27"/>
      <c r="BK78" s="27"/>
      <c r="BL78" s="155">
        <f>2095+8256+2959</f>
        <v>13310</v>
      </c>
      <c r="BM78" s="155">
        <f>BL78</f>
        <v>13310</v>
      </c>
      <c r="BN78" s="155">
        <f>BM78</f>
        <v>13310</v>
      </c>
      <c r="BO78" s="158">
        <f>3200.4+934</f>
        <v>4134.4</v>
      </c>
      <c r="BP78" s="27"/>
      <c r="BQ78" s="27"/>
      <c r="BR78" s="27">
        <v>714</v>
      </c>
      <c r="BS78" s="27"/>
      <c r="BT78" s="27">
        <v>714</v>
      </c>
      <c r="BU78" s="27">
        <v>3252</v>
      </c>
      <c r="BV78" s="27">
        <v>3252</v>
      </c>
      <c r="BW78" s="27">
        <v>3252</v>
      </c>
      <c r="BX78" s="27"/>
      <c r="BY78" s="27"/>
      <c r="BZ78" s="27"/>
      <c r="CA78" s="27">
        <v>4084</v>
      </c>
      <c r="CB78" s="27">
        <v>6658</v>
      </c>
      <c r="CC78" s="27">
        <v>6658</v>
      </c>
      <c r="CD78" s="27"/>
      <c r="CE78" s="27"/>
      <c r="CF78" s="27"/>
      <c r="CG78" s="26">
        <v>9479</v>
      </c>
      <c r="CH78" s="26">
        <v>9479</v>
      </c>
      <c r="CI78" s="26">
        <v>9479</v>
      </c>
      <c r="CJ78" s="27"/>
      <c r="CK78" s="27"/>
      <c r="CL78" s="27"/>
      <c r="CM78" s="27">
        <v>7452</v>
      </c>
      <c r="CN78" s="27">
        <v>7452</v>
      </c>
      <c r="CO78" s="27">
        <v>7452</v>
      </c>
      <c r="CP78" s="77">
        <v>2658.3</v>
      </c>
      <c r="CQ78" s="77">
        <v>2658.3</v>
      </c>
      <c r="CR78" s="77">
        <v>2658.3</v>
      </c>
      <c r="CS78" s="27"/>
      <c r="CT78" s="27"/>
      <c r="CU78" s="27"/>
      <c r="CV78" s="27"/>
      <c r="CW78" s="27"/>
      <c r="CX78" s="27"/>
      <c r="CY78" s="35">
        <v>468.825</v>
      </c>
      <c r="CZ78" s="27">
        <v>468.825</v>
      </c>
      <c r="DA78" s="27">
        <v>468.825</v>
      </c>
      <c r="DB78" s="27">
        <v>197423</v>
      </c>
      <c r="DC78" s="27">
        <v>197603</v>
      </c>
      <c r="DD78" s="27">
        <v>197603</v>
      </c>
      <c r="DE78" s="27"/>
      <c r="DF78" s="27"/>
      <c r="DG78" s="27"/>
      <c r="DH78" s="27">
        <v>3000</v>
      </c>
      <c r="DI78" s="27">
        <v>3000</v>
      </c>
      <c r="DJ78" s="27">
        <v>3000</v>
      </c>
      <c r="DK78" s="27"/>
      <c r="DL78" s="27"/>
      <c r="DM78" s="27"/>
      <c r="DN78" s="27"/>
      <c r="DO78" s="27"/>
      <c r="DP78" s="27"/>
      <c r="DQ78" s="27"/>
      <c r="DR78" s="27"/>
      <c r="DS78" s="27"/>
      <c r="DT78" s="35"/>
      <c r="DU78" s="35"/>
      <c r="DV78" s="35"/>
      <c r="DW78" s="27">
        <v>8412</v>
      </c>
      <c r="DX78" s="27">
        <v>8412</v>
      </c>
      <c r="DY78" s="27">
        <v>8412</v>
      </c>
      <c r="DZ78" s="27">
        <v>18248</v>
      </c>
      <c r="EA78" s="27">
        <v>18248</v>
      </c>
      <c r="EB78" s="27">
        <v>18248</v>
      </c>
      <c r="EC78" s="27">
        <v>466327</v>
      </c>
      <c r="ED78" s="27"/>
      <c r="EE78" s="27">
        <v>466327</v>
      </c>
      <c r="EF78" s="27">
        <v>30902</v>
      </c>
      <c r="EG78" s="27">
        <v>40000</v>
      </c>
      <c r="EH78" s="27">
        <v>30902</v>
      </c>
      <c r="EI78" s="27">
        <v>601027</v>
      </c>
      <c r="EJ78" s="27">
        <v>601027</v>
      </c>
      <c r="EK78" s="27">
        <v>601027</v>
      </c>
      <c r="EL78" s="27">
        <v>57419</v>
      </c>
      <c r="EM78" s="27">
        <v>57419</v>
      </c>
      <c r="EN78" s="27">
        <v>57419</v>
      </c>
      <c r="EO78" s="27">
        <v>21867</v>
      </c>
      <c r="EP78" s="27">
        <v>21867</v>
      </c>
      <c r="EQ78" s="27">
        <v>21867</v>
      </c>
      <c r="ER78" s="27">
        <v>13674</v>
      </c>
      <c r="ES78" s="27">
        <v>13090</v>
      </c>
      <c r="ET78" s="27">
        <v>13090</v>
      </c>
      <c r="EU78" s="27">
        <v>67278.7</v>
      </c>
      <c r="EV78" s="27"/>
      <c r="EW78" s="27"/>
      <c r="EX78" s="27">
        <v>64914.876</v>
      </c>
      <c r="EY78" s="27">
        <v>64914.876</v>
      </c>
      <c r="EZ78" s="27">
        <v>64914.876</v>
      </c>
      <c r="FA78" s="27">
        <v>1135</v>
      </c>
      <c r="FB78" s="27">
        <v>1135</v>
      </c>
      <c r="FC78" s="27">
        <v>1135</v>
      </c>
      <c r="FD78" s="27"/>
      <c r="FE78" s="27"/>
      <c r="FF78" s="27"/>
      <c r="FG78" s="27"/>
      <c r="FH78" s="27"/>
      <c r="FI78" s="27"/>
      <c r="FJ78" s="27">
        <v>8388.4</v>
      </c>
      <c r="FK78" s="27"/>
      <c r="FL78" s="27"/>
      <c r="FM78" s="27"/>
      <c r="FN78" s="27"/>
      <c r="FO78" s="27"/>
      <c r="FP78" s="14"/>
      <c r="FQ78" s="14"/>
      <c r="FR78" s="14"/>
      <c r="FS78" s="14"/>
      <c r="FT78" s="27"/>
      <c r="FU78" s="27"/>
      <c r="FV78" s="14"/>
      <c r="FW78" s="14"/>
      <c r="FX78" s="14"/>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row>
    <row r="79" spans="1:210" s="2" customFormat="1" ht="31.5">
      <c r="A79" s="23" t="s">
        <v>13</v>
      </c>
      <c r="B79" s="24" t="s">
        <v>59</v>
      </c>
      <c r="C79" s="25" t="s">
        <v>174</v>
      </c>
      <c r="D79" s="26">
        <f>SUMIF($J$10:$IV$10,"E",J79:IV79)</f>
        <v>180</v>
      </c>
      <c r="E79" s="26">
        <f>SUMIF($J$10:$IV$10,"F",J79:IV79)</f>
        <v>1511</v>
      </c>
      <c r="F79" s="26">
        <f>SUMIF($J$10:$IV$10,"K",J79:IV79)</f>
        <v>1068</v>
      </c>
      <c r="G79" s="122"/>
      <c r="H79" s="122"/>
      <c r="I79" s="26"/>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156"/>
      <c r="BM79" s="156"/>
      <c r="BN79" s="156"/>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v>180</v>
      </c>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v>381</v>
      </c>
      <c r="EL79" s="27"/>
      <c r="EM79" s="27"/>
      <c r="EN79" s="27"/>
      <c r="EO79" s="27"/>
      <c r="EP79" s="27"/>
      <c r="EQ79" s="27"/>
      <c r="ER79" s="27"/>
      <c r="ES79" s="27">
        <v>687</v>
      </c>
      <c r="ET79" s="27">
        <v>687</v>
      </c>
      <c r="EU79" s="27"/>
      <c r="EV79" s="27"/>
      <c r="EW79" s="27"/>
      <c r="EX79" s="27"/>
      <c r="EY79" s="27"/>
      <c r="EZ79" s="27"/>
      <c r="FA79" s="27"/>
      <c r="FB79" s="27"/>
      <c r="FC79" s="27"/>
      <c r="FD79" s="27"/>
      <c r="FE79" s="27"/>
      <c r="FF79" s="27"/>
      <c r="FG79" s="27"/>
      <c r="FH79" s="27"/>
      <c r="FI79" s="27"/>
      <c r="FJ79" s="27"/>
      <c r="FK79" s="27">
        <v>824</v>
      </c>
      <c r="FL79" s="27"/>
      <c r="FM79" s="27"/>
      <c r="FN79" s="27"/>
      <c r="FO79" s="27"/>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row>
    <row r="80" spans="1:210" s="2" customFormat="1" ht="31.5">
      <c r="A80" s="23" t="s">
        <v>16</v>
      </c>
      <c r="B80" s="24" t="s">
        <v>60</v>
      </c>
      <c r="C80" s="25" t="s">
        <v>174</v>
      </c>
      <c r="D80" s="26">
        <f>SUMIF($J$10:$IV$10,"E",J80:IV80)</f>
        <v>0</v>
      </c>
      <c r="E80" s="26">
        <f>SUMIF($J$10:$IV$10,"F",J80:IV80)</f>
        <v>0</v>
      </c>
      <c r="F80" s="26">
        <f>SUMIF($J$10:$IV$10,"K",J80:IV80)</f>
        <v>8641.2</v>
      </c>
      <c r="G80" s="26"/>
      <c r="H80" s="122"/>
      <c r="I80" s="26"/>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157"/>
      <c r="BM80" s="157"/>
      <c r="BN80" s="155">
        <v>8256</v>
      </c>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v>385.2</v>
      </c>
      <c r="FM80" s="27"/>
      <c r="FN80" s="27"/>
      <c r="FO80" s="27"/>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row>
    <row r="81" spans="1:210" s="2" customFormat="1" ht="31.5">
      <c r="A81" s="23" t="s">
        <v>18</v>
      </c>
      <c r="B81" s="24" t="s">
        <v>68</v>
      </c>
      <c r="C81" s="25" t="s">
        <v>174</v>
      </c>
      <c r="D81" s="26">
        <f>SUMIF($J$10:$IV$10,"E",J81:IV81)</f>
        <v>0</v>
      </c>
      <c r="E81" s="26">
        <f>SUMIF($J$10:$IV$10,"F",J81:IV81)</f>
        <v>0</v>
      </c>
      <c r="F81" s="26">
        <f>SUMIF($J$10:$IV$10,"K",J81:IV81)</f>
        <v>0</v>
      </c>
      <c r="G81" s="26"/>
      <c r="H81" s="122"/>
      <c r="I81" s="26"/>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row>
    <row r="82" spans="1:210" s="2" customFormat="1" ht="15.75">
      <c r="A82" s="23" t="s">
        <v>19</v>
      </c>
      <c r="B82" s="24" t="s">
        <v>62</v>
      </c>
      <c r="C82" s="25" t="s">
        <v>174</v>
      </c>
      <c r="D82" s="26">
        <f>SUMIF($J$10:$IV$10,"E",J82:IV82)</f>
        <v>0</v>
      </c>
      <c r="E82" s="26">
        <f>SUMIF($J$10:$IV$10,"F",J82:IV82)</f>
        <v>0</v>
      </c>
      <c r="F82" s="26">
        <f>SUMIF($J$10:$IV$10,"K",J82:IV82)</f>
        <v>0</v>
      </c>
      <c r="G82" s="26"/>
      <c r="H82" s="122"/>
      <c r="I82" s="26"/>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row>
    <row r="83" spans="1:210" s="2" customFormat="1" ht="15.75">
      <c r="A83" s="23" t="s">
        <v>139</v>
      </c>
      <c r="B83" s="24" t="s">
        <v>69</v>
      </c>
      <c r="C83" s="25" t="s">
        <v>169</v>
      </c>
      <c r="D83" s="26">
        <f>SUMIF($J$10:$IV$10,"E",J83:IV83)</f>
        <v>0</v>
      </c>
      <c r="E83" s="26">
        <f>SUMIF($J$10:$IV$10,"F",J83:IV83)</f>
        <v>0</v>
      </c>
      <c r="F83" s="26">
        <f>SUMIF($J$10:$IV$10,"K",J83:IV83)</f>
        <v>0</v>
      </c>
      <c r="G83" s="26"/>
      <c r="H83" s="26"/>
      <c r="I83" s="26"/>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row>
    <row r="84" spans="1:210" s="6" customFormat="1" ht="16.5">
      <c r="A84" s="28">
        <v>3</v>
      </c>
      <c r="B84" s="29" t="s">
        <v>36</v>
      </c>
      <c r="C84" s="50"/>
      <c r="D84" s="31"/>
      <c r="E84" s="26"/>
      <c r="F84" s="26"/>
      <c r="G84" s="26"/>
      <c r="H84" s="26"/>
      <c r="I84" s="26"/>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row>
    <row r="85" spans="1:210" s="2" customFormat="1" ht="15.75">
      <c r="A85" s="23" t="s">
        <v>10</v>
      </c>
      <c r="B85" s="56" t="s">
        <v>64</v>
      </c>
      <c r="C85" s="25" t="s">
        <v>174</v>
      </c>
      <c r="D85" s="26">
        <f>SUMIF($J$10:$IV$10,"E",J85:IV85)</f>
        <v>255671.82299999997</v>
      </c>
      <c r="E85" s="26">
        <f>SUMIF($J$10:$IV$10,"F",J85:IV85)</f>
        <v>250358.523</v>
      </c>
      <c r="F85" s="26">
        <f>SUMIF($J$10:$IV$10,"K",J85:IV85)</f>
        <v>250676.523</v>
      </c>
      <c r="G85" s="122">
        <f>F85/D85</f>
        <v>0.9804620628844188</v>
      </c>
      <c r="H85" s="122">
        <f>F85/E85</f>
        <v>1.0012701784472502</v>
      </c>
      <c r="I85" s="26"/>
      <c r="J85" s="27">
        <v>1066</v>
      </c>
      <c r="K85" s="27">
        <v>1066</v>
      </c>
      <c r="L85" s="27">
        <v>1066</v>
      </c>
      <c r="M85" s="27"/>
      <c r="N85" s="27"/>
      <c r="O85" s="27"/>
      <c r="P85" s="27"/>
      <c r="Q85" s="27"/>
      <c r="R85" s="27"/>
      <c r="S85" s="27"/>
      <c r="T85" s="27"/>
      <c r="U85" s="27"/>
      <c r="V85" s="27"/>
      <c r="W85" s="27"/>
      <c r="X85" s="27"/>
      <c r="Y85" s="27">
        <v>432</v>
      </c>
      <c r="Z85" s="27">
        <v>432</v>
      </c>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v>192</v>
      </c>
      <c r="CN85" s="27">
        <v>192</v>
      </c>
      <c r="CO85" s="27">
        <v>192</v>
      </c>
      <c r="CP85" s="27"/>
      <c r="CQ85" s="27"/>
      <c r="CR85" s="27"/>
      <c r="CS85" s="27"/>
      <c r="CT85" s="27"/>
      <c r="CU85" s="27"/>
      <c r="CV85" s="27"/>
      <c r="CW85" s="27"/>
      <c r="CX85" s="27"/>
      <c r="CY85" s="35">
        <v>76.963</v>
      </c>
      <c r="CZ85" s="27">
        <v>76.963</v>
      </c>
      <c r="DA85" s="35">
        <v>76.963</v>
      </c>
      <c r="DB85" s="27">
        <v>189379</v>
      </c>
      <c r="DC85" s="27">
        <v>189559</v>
      </c>
      <c r="DD85" s="27">
        <v>189559</v>
      </c>
      <c r="DE85" s="27"/>
      <c r="DF85" s="27"/>
      <c r="DG85" s="27"/>
      <c r="DH85" s="27"/>
      <c r="DI85" s="27"/>
      <c r="DJ85" s="27"/>
      <c r="DK85" s="27"/>
      <c r="DL85" s="27"/>
      <c r="DM85" s="27"/>
      <c r="DN85" s="27"/>
      <c r="DO85" s="27"/>
      <c r="DP85" s="27"/>
      <c r="DQ85" s="27"/>
      <c r="DR85" s="27"/>
      <c r="DS85" s="27"/>
      <c r="DT85" s="27"/>
      <c r="DU85" s="27"/>
      <c r="DV85" s="27"/>
      <c r="DW85" s="27">
        <v>300</v>
      </c>
      <c r="DX85" s="27">
        <v>300</v>
      </c>
      <c r="DY85" s="27">
        <v>300</v>
      </c>
      <c r="DZ85" s="27">
        <v>686</v>
      </c>
      <c r="EA85" s="27">
        <v>686</v>
      </c>
      <c r="EB85" s="27">
        <v>686</v>
      </c>
      <c r="EC85" s="27">
        <v>750</v>
      </c>
      <c r="ED85" s="27"/>
      <c r="EE85" s="27">
        <v>750</v>
      </c>
      <c r="EF85" s="27">
        <v>2234</v>
      </c>
      <c r="EG85" s="27">
        <v>2234</v>
      </c>
      <c r="EH85" s="27">
        <v>2234</v>
      </c>
      <c r="EI85" s="27">
        <v>50377</v>
      </c>
      <c r="EJ85" s="27">
        <v>50377</v>
      </c>
      <c r="EK85" s="27">
        <v>50377</v>
      </c>
      <c r="EL85" s="35">
        <v>986.56</v>
      </c>
      <c r="EM85" s="35">
        <v>986.56</v>
      </c>
      <c r="EN85" s="77">
        <v>986.56</v>
      </c>
      <c r="EO85" s="27">
        <v>2150</v>
      </c>
      <c r="EP85" s="27">
        <v>2150</v>
      </c>
      <c r="EQ85" s="27">
        <v>2150</v>
      </c>
      <c r="ER85" s="27">
        <v>1862</v>
      </c>
      <c r="ES85" s="27">
        <v>2299</v>
      </c>
      <c r="ET85" s="27">
        <v>2299</v>
      </c>
      <c r="EU85" s="27">
        <v>2799</v>
      </c>
      <c r="EV85" s="27"/>
      <c r="EW85" s="27"/>
      <c r="EX85" s="27"/>
      <c r="EY85" s="27"/>
      <c r="EZ85" s="27"/>
      <c r="FA85" s="27"/>
      <c r="FB85" s="27"/>
      <c r="FC85" s="27"/>
      <c r="FD85" s="27"/>
      <c r="FE85" s="27"/>
      <c r="FF85" s="27"/>
      <c r="FG85" s="27"/>
      <c r="FH85" s="27"/>
      <c r="FI85" s="27"/>
      <c r="FJ85" s="27">
        <v>2381.3</v>
      </c>
      <c r="FK85" s="27"/>
      <c r="FL85" s="27"/>
      <c r="FM85" s="27"/>
      <c r="FN85" s="27"/>
      <c r="FO85" s="27"/>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row>
    <row r="86" spans="1:210" s="2" customFormat="1" ht="31.5">
      <c r="A86" s="23" t="s">
        <v>11</v>
      </c>
      <c r="B86" s="24" t="s">
        <v>65</v>
      </c>
      <c r="C86" s="25" t="s">
        <v>174</v>
      </c>
      <c r="D86" s="26">
        <f>SUMIF($J$10:$IV$10,"E",J86:IV86)</f>
        <v>0</v>
      </c>
      <c r="E86" s="26">
        <f>SUMIF($J$10:$IV$10,"F",J86:IV86)</f>
        <v>180</v>
      </c>
      <c r="F86" s="26">
        <f>SUMIF($J$10:$IV$10,"K",J86:IV86)</f>
        <v>196.7</v>
      </c>
      <c r="G86" s="26"/>
      <c r="H86" s="26"/>
      <c r="I86" s="26"/>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v>196.7</v>
      </c>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v>180</v>
      </c>
      <c r="FL86" s="27"/>
      <c r="FM86" s="27"/>
      <c r="FN86" s="27"/>
      <c r="FO86" s="27"/>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row>
    <row r="87" spans="1:210" s="2" customFormat="1" ht="31.5">
      <c r="A87" s="23" t="s">
        <v>72</v>
      </c>
      <c r="B87" s="24" t="s">
        <v>66</v>
      </c>
      <c r="C87" s="25" t="s">
        <v>174</v>
      </c>
      <c r="D87" s="26">
        <f>SUMIF($J$10:$IV$10,"E",J87:IV87)</f>
        <v>0</v>
      </c>
      <c r="E87" s="26">
        <f>SUMIF($J$10:$IV$10,"F",J87:IV87)</f>
        <v>117</v>
      </c>
      <c r="F87" s="26">
        <f>SUMIF($J$10:$IV$10,"K",J87:IV87)</f>
        <v>185</v>
      </c>
      <c r="G87" s="122"/>
      <c r="H87" s="122">
        <f>F87/E87</f>
        <v>1.5811965811965811</v>
      </c>
      <c r="I87" s="26"/>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v>117</v>
      </c>
      <c r="ET87" s="27">
        <v>117</v>
      </c>
      <c r="EU87" s="27"/>
      <c r="EV87" s="27"/>
      <c r="EW87" s="27"/>
      <c r="EX87" s="27"/>
      <c r="EY87" s="27"/>
      <c r="EZ87" s="27"/>
      <c r="FA87" s="27"/>
      <c r="FB87" s="27"/>
      <c r="FC87" s="27"/>
      <c r="FD87" s="27"/>
      <c r="FE87" s="27"/>
      <c r="FF87" s="27"/>
      <c r="FG87" s="27"/>
      <c r="FH87" s="27"/>
      <c r="FI87" s="27"/>
      <c r="FJ87" s="27"/>
      <c r="FK87" s="27"/>
      <c r="FL87" s="27">
        <v>68</v>
      </c>
      <c r="FM87" s="27"/>
      <c r="FN87" s="27"/>
      <c r="FO87" s="27"/>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row>
    <row r="88" spans="1:210" s="2" customFormat="1" ht="31.5">
      <c r="A88" s="23" t="s">
        <v>81</v>
      </c>
      <c r="B88" s="24" t="s">
        <v>67</v>
      </c>
      <c r="C88" s="25" t="s">
        <v>174</v>
      </c>
      <c r="D88" s="26">
        <f>SUMIF($J$10:$IV$10,"E",J88:IV88)</f>
        <v>0</v>
      </c>
      <c r="E88" s="26">
        <f>SUMIF($J$10:$IV$10,"F",J88:IV88)</f>
        <v>0</v>
      </c>
      <c r="F88" s="26">
        <f>SUMIF($J$10:$IV$10,"K",J88:IV88)</f>
        <v>0</v>
      </c>
      <c r="G88" s="26"/>
      <c r="H88" s="26"/>
      <c r="I88" s="26"/>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row>
    <row r="89" spans="1:210" s="2" customFormat="1" ht="15.75">
      <c r="A89" s="23" t="s">
        <v>82</v>
      </c>
      <c r="B89" s="24" t="s">
        <v>62</v>
      </c>
      <c r="C89" s="25" t="s">
        <v>174</v>
      </c>
      <c r="D89" s="26">
        <f>SUMIF($J$10:$IV$10,"E",J89:IV89)</f>
        <v>0</v>
      </c>
      <c r="E89" s="26">
        <f>SUMIF($J$10:$IV$10,"F",J89:IV89)</f>
        <v>0</v>
      </c>
      <c r="F89" s="26">
        <f>SUMIF($J$10:$IV$10,"K",J89:IV89)</f>
        <v>0</v>
      </c>
      <c r="G89" s="26"/>
      <c r="H89" s="26"/>
      <c r="I89" s="26"/>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row>
    <row r="90" spans="1:210" s="2" customFormat="1" ht="31.5">
      <c r="A90" s="23" t="s">
        <v>144</v>
      </c>
      <c r="B90" s="24" t="s">
        <v>128</v>
      </c>
      <c r="C90" s="25" t="s">
        <v>169</v>
      </c>
      <c r="D90" s="26">
        <f>SUMIF($J$10:$IV$10,"E",J90:IV90)</f>
        <v>0</v>
      </c>
      <c r="E90" s="26">
        <f>SUMIF($J$10:$IV$10,"F",J90:IV90)</f>
        <v>0</v>
      </c>
      <c r="F90" s="26">
        <f>SUMIF($J$10:$IV$10,"K",J90:IV90)</f>
        <v>0</v>
      </c>
      <c r="G90" s="26"/>
      <c r="H90" s="26"/>
      <c r="I90" s="26"/>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row>
    <row r="91" spans="1:210" s="6" customFormat="1" ht="16.5">
      <c r="A91" s="28">
        <v>4</v>
      </c>
      <c r="B91" s="29" t="s">
        <v>17</v>
      </c>
      <c r="C91" s="50"/>
      <c r="D91" s="31"/>
      <c r="E91" s="31"/>
      <c r="F91" s="31"/>
      <c r="G91" s="31"/>
      <c r="H91" s="31"/>
      <c r="I91" s="31"/>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row>
    <row r="92" spans="1:210" s="6" customFormat="1" ht="33">
      <c r="A92" s="28" t="s">
        <v>45</v>
      </c>
      <c r="B92" s="29" t="s">
        <v>154</v>
      </c>
      <c r="C92" s="50"/>
      <c r="D92" s="31"/>
      <c r="E92" s="31"/>
      <c r="F92" s="31"/>
      <c r="G92" s="31"/>
      <c r="H92" s="31"/>
      <c r="I92" s="31"/>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row>
    <row r="93" spans="1:210" s="6" customFormat="1" ht="16.5">
      <c r="A93" s="28">
        <v>1</v>
      </c>
      <c r="B93" s="29" t="s">
        <v>38</v>
      </c>
      <c r="C93" s="50"/>
      <c r="D93" s="31"/>
      <c r="E93" s="31"/>
      <c r="F93" s="31"/>
      <c r="G93" s="31"/>
      <c r="H93" s="31"/>
      <c r="I93" s="31"/>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row>
    <row r="94" spans="1:210" s="2" customFormat="1" ht="31.5">
      <c r="A94" s="23" t="s">
        <v>3</v>
      </c>
      <c r="B94" s="24" t="s">
        <v>85</v>
      </c>
      <c r="C94" s="25" t="s">
        <v>174</v>
      </c>
      <c r="D94" s="26">
        <f>SUMIF($J$10:$IV$10,"E",J94:IV94)</f>
        <v>2090200</v>
      </c>
      <c r="E94" s="26">
        <f>SUMIF($J$10:$IV$10,"F",J94:IV94)</f>
        <v>2090300</v>
      </c>
      <c r="F94" s="26">
        <f>SUMIF($J$10:$IV$10,"K",J94:IV94)</f>
        <v>230</v>
      </c>
      <c r="G94" s="26"/>
      <c r="H94" s="26"/>
      <c r="I94" s="26"/>
      <c r="J94" s="14"/>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57">
        <v>2090000</v>
      </c>
      <c r="CN94" s="44">
        <v>2090000</v>
      </c>
      <c r="CO94" s="44"/>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v>80</v>
      </c>
      <c r="EF94" s="35">
        <v>200</v>
      </c>
      <c r="EG94" s="35">
        <v>300</v>
      </c>
      <c r="EH94" s="27">
        <v>150</v>
      </c>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row>
    <row r="95" spans="1:210" s="2" customFormat="1" ht="31.5">
      <c r="A95" s="23" t="s">
        <v>6</v>
      </c>
      <c r="B95" s="24" t="s">
        <v>39</v>
      </c>
      <c r="C95" s="25" t="s">
        <v>174</v>
      </c>
      <c r="D95" s="26">
        <f>SUMIF($J$10:$IV$10,"E",J95:IV95)</f>
        <v>2090373.2</v>
      </c>
      <c r="E95" s="26">
        <f>SUMIF($J$10:$IV$10,"F",J95:IV95)</f>
        <v>2090300</v>
      </c>
      <c r="F95" s="26">
        <f>SUMIF($J$10:$IV$10,"K",J95:IV95)</f>
        <v>2910</v>
      </c>
      <c r="G95" s="122">
        <f>F95/D95</f>
        <v>0.0013920959185661202</v>
      </c>
      <c r="H95" s="122"/>
      <c r="I95" s="26"/>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57">
        <v>2090000</v>
      </c>
      <c r="CN95" s="27">
        <v>2090000</v>
      </c>
      <c r="CO95" s="44"/>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35">
        <v>200</v>
      </c>
      <c r="EG95" s="35">
        <v>300</v>
      </c>
      <c r="EH95" s="27">
        <v>150</v>
      </c>
      <c r="EI95" s="27"/>
      <c r="EJ95" s="27"/>
      <c r="EK95" s="27"/>
      <c r="EL95" s="27"/>
      <c r="EM95" s="27"/>
      <c r="EN95" s="27"/>
      <c r="EO95" s="27"/>
      <c r="EP95" s="27"/>
      <c r="EQ95" s="27"/>
      <c r="ER95" s="27">
        <v>173.2</v>
      </c>
      <c r="ES95" s="27"/>
      <c r="ET95" s="27">
        <v>2760</v>
      </c>
      <c r="EU95" s="27"/>
      <c r="EV95" s="27"/>
      <c r="EW95" s="27"/>
      <c r="EX95" s="27"/>
      <c r="EY95" s="27"/>
      <c r="EZ95" s="27"/>
      <c r="FA95" s="27"/>
      <c r="FB95" s="27"/>
      <c r="FC95" s="27"/>
      <c r="FD95" s="27"/>
      <c r="FE95" s="27"/>
      <c r="FF95" s="27"/>
      <c r="FG95" s="27"/>
      <c r="FH95" s="27"/>
      <c r="FI95" s="27"/>
      <c r="FJ95" s="27"/>
      <c r="FK95" s="27"/>
      <c r="FL95" s="27"/>
      <c r="FM95" s="27"/>
      <c r="FN95" s="27"/>
      <c r="FO95" s="27"/>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row>
    <row r="96" spans="1:210" s="2" customFormat="1" ht="15.75">
      <c r="A96" s="23" t="s">
        <v>7</v>
      </c>
      <c r="B96" s="24" t="s">
        <v>41</v>
      </c>
      <c r="C96" s="25" t="s">
        <v>169</v>
      </c>
      <c r="D96" s="26">
        <f>SUMIF($J$10:$IV$10,"E",J96:IV96)</f>
        <v>163</v>
      </c>
      <c r="E96" s="26">
        <f>SUMIF($J$10:$IV$10,"F",J96:IV96)</f>
        <v>203</v>
      </c>
      <c r="F96" s="26">
        <f>SUMIF($J$10:$IV$10,"K",J96:IV96)</f>
        <v>88</v>
      </c>
      <c r="G96" s="122">
        <f>F96/D96</f>
        <v>0.5398773006134969</v>
      </c>
      <c r="H96" s="26"/>
      <c r="I96" s="26"/>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v>3</v>
      </c>
      <c r="CN96" s="27">
        <v>3</v>
      </c>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v>8</v>
      </c>
      <c r="EF96" s="27">
        <v>150</v>
      </c>
      <c r="EG96" s="27">
        <v>200</v>
      </c>
      <c r="EH96" s="27">
        <v>40</v>
      </c>
      <c r="EI96" s="27"/>
      <c r="EJ96" s="27"/>
      <c r="EK96" s="27">
        <v>20</v>
      </c>
      <c r="EL96" s="27"/>
      <c r="EM96" s="27"/>
      <c r="EN96" s="27"/>
      <c r="EO96" s="27"/>
      <c r="EP96" s="27"/>
      <c r="EQ96" s="27"/>
      <c r="ER96" s="27">
        <v>10</v>
      </c>
      <c r="ES96" s="27"/>
      <c r="ET96" s="27">
        <v>20</v>
      </c>
      <c r="EU96" s="27"/>
      <c r="EV96" s="27"/>
      <c r="EW96" s="27"/>
      <c r="EX96" s="27"/>
      <c r="EY96" s="27"/>
      <c r="EZ96" s="27"/>
      <c r="FA96" s="27"/>
      <c r="FB96" s="27"/>
      <c r="FC96" s="27"/>
      <c r="FD96" s="27"/>
      <c r="FE96" s="27"/>
      <c r="FF96" s="27"/>
      <c r="FG96" s="27"/>
      <c r="FH96" s="27"/>
      <c r="FI96" s="27"/>
      <c r="FJ96" s="27"/>
      <c r="FK96" s="27"/>
      <c r="FL96" s="27"/>
      <c r="FM96" s="27"/>
      <c r="FN96" s="27"/>
      <c r="FO96" s="27"/>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row>
    <row r="97" spans="1:210" s="2" customFormat="1" ht="15.75">
      <c r="A97" s="23" t="s">
        <v>8</v>
      </c>
      <c r="B97" s="24" t="s">
        <v>17</v>
      </c>
      <c r="C97" s="25"/>
      <c r="D97" s="26">
        <f>SUMIF($J$10:$IV$10,"E",J97:IV97)</f>
        <v>0</v>
      </c>
      <c r="E97" s="26">
        <f>SUMIF($J$10:$IV$10,"F",J97:IV97)</f>
        <v>0</v>
      </c>
      <c r="F97" s="26">
        <f>SUMIF($J$10:$IV$10,"K",J97:IV97)</f>
        <v>0</v>
      </c>
      <c r="G97" s="26"/>
      <c r="H97" s="26"/>
      <c r="I97" s="26"/>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row>
    <row r="98" spans="1:210" s="6" customFormat="1" ht="33">
      <c r="A98" s="28">
        <v>2</v>
      </c>
      <c r="B98" s="29" t="s">
        <v>40</v>
      </c>
      <c r="C98" s="50"/>
      <c r="D98" s="31"/>
      <c r="E98" s="26"/>
      <c r="F98" s="26"/>
      <c r="G98" s="26"/>
      <c r="H98" s="26"/>
      <c r="I98" s="26"/>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row>
    <row r="99" spans="1:210" s="2" customFormat="1" ht="31.5">
      <c r="A99" s="23" t="s">
        <v>12</v>
      </c>
      <c r="B99" s="24" t="s">
        <v>42</v>
      </c>
      <c r="C99" s="25" t="s">
        <v>131</v>
      </c>
      <c r="D99" s="26">
        <f>SUMIF($J$10:$IV$10,"E",J99:IV99)</f>
        <v>19</v>
      </c>
      <c r="E99" s="26">
        <f>SUMIF($J$10:$IV$10,"F",J99:IV99)</f>
        <v>9</v>
      </c>
      <c r="F99" s="26">
        <f>SUMIF($J$10:$IV$10,"K",J99:IV99)</f>
        <v>7</v>
      </c>
      <c r="G99" s="122">
        <f>F99/D99</f>
        <v>0.3684210526315789</v>
      </c>
      <c r="H99" s="122">
        <f>F99/E99</f>
        <v>0.7777777777777778</v>
      </c>
      <c r="I99" s="26"/>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v>9</v>
      </c>
      <c r="CN99" s="27">
        <v>9</v>
      </c>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v>7</v>
      </c>
      <c r="ED99" s="27"/>
      <c r="EE99" s="27">
        <v>3</v>
      </c>
      <c r="EF99" s="27"/>
      <c r="EG99" s="27"/>
      <c r="EH99" s="27"/>
      <c r="EI99" s="27">
        <v>1</v>
      </c>
      <c r="EJ99" s="27"/>
      <c r="EK99" s="27"/>
      <c r="EL99" s="27"/>
      <c r="EM99" s="27"/>
      <c r="EN99" s="27"/>
      <c r="EO99" s="27"/>
      <c r="EP99" s="27"/>
      <c r="EQ99" s="27"/>
      <c r="ER99" s="27">
        <v>2</v>
      </c>
      <c r="ES99" s="27"/>
      <c r="ET99" s="27">
        <v>4</v>
      </c>
      <c r="EU99" s="27"/>
      <c r="EV99" s="27"/>
      <c r="EW99" s="27"/>
      <c r="EX99" s="27"/>
      <c r="EY99" s="27"/>
      <c r="EZ99" s="27"/>
      <c r="FA99" s="27"/>
      <c r="FB99" s="27"/>
      <c r="FC99" s="27"/>
      <c r="FD99" s="27"/>
      <c r="FE99" s="27"/>
      <c r="FF99" s="27"/>
      <c r="FG99" s="27"/>
      <c r="FH99" s="27"/>
      <c r="FI99" s="27"/>
      <c r="FJ99" s="27"/>
      <c r="FK99" s="27"/>
      <c r="FL99" s="27"/>
      <c r="FM99" s="27"/>
      <c r="FN99" s="27"/>
      <c r="FO99" s="27"/>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row>
    <row r="100" spans="1:210" s="2" customFormat="1" ht="15.75">
      <c r="A100" s="23" t="s">
        <v>13</v>
      </c>
      <c r="B100" s="24" t="s">
        <v>41</v>
      </c>
      <c r="C100" s="25" t="s">
        <v>169</v>
      </c>
      <c r="D100" s="26">
        <f>SUMIF($J$10:$IV$10,"E",J100:IV100)</f>
        <v>749</v>
      </c>
      <c r="E100" s="26">
        <f>SUMIF($J$10:$IV$10,"F",J100:IV100)</f>
        <v>486</v>
      </c>
      <c r="F100" s="26">
        <f>SUMIF($J$10:$IV$10,"K",J100:IV100)</f>
        <v>193</v>
      </c>
      <c r="G100" s="122">
        <f>F100/D100</f>
        <v>0.2576769025367156</v>
      </c>
      <c r="H100" s="122">
        <f>F100/E100</f>
        <v>0.39711934156378603</v>
      </c>
      <c r="I100" s="26"/>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v>486</v>
      </c>
      <c r="CN100" s="27">
        <v>486</v>
      </c>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v>120</v>
      </c>
      <c r="ED100" s="77"/>
      <c r="EE100" s="77">
        <v>7</v>
      </c>
      <c r="EF100" s="27"/>
      <c r="EG100" s="27"/>
      <c r="EH100" s="27"/>
      <c r="EI100" s="27">
        <v>4</v>
      </c>
      <c r="EJ100" s="27"/>
      <c r="EK100" s="27"/>
      <c r="EL100" s="27"/>
      <c r="EM100" s="27"/>
      <c r="EN100" s="27"/>
      <c r="EO100" s="27"/>
      <c r="EP100" s="27"/>
      <c r="EQ100" s="27"/>
      <c r="ER100" s="27">
        <v>139</v>
      </c>
      <c r="ES100" s="27"/>
      <c r="ET100" s="27">
        <v>186</v>
      </c>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row>
    <row r="101" spans="1:210" s="6" customFormat="1" ht="49.5">
      <c r="A101" s="28">
        <v>3</v>
      </c>
      <c r="B101" s="29" t="s">
        <v>43</v>
      </c>
      <c r="C101" s="50"/>
      <c r="D101" s="31"/>
      <c r="E101" s="31"/>
      <c r="F101" s="31"/>
      <c r="G101" s="31"/>
      <c r="H101" s="31"/>
      <c r="I101" s="31"/>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row>
    <row r="102" spans="1:210" s="2" customFormat="1" ht="31.5">
      <c r="A102" s="23" t="s">
        <v>10</v>
      </c>
      <c r="B102" s="24" t="s">
        <v>75</v>
      </c>
      <c r="C102" s="25" t="s">
        <v>173</v>
      </c>
      <c r="D102" s="26">
        <f>SUMIF($J$10:$IV$10,"E",J102:IV102)</f>
        <v>0</v>
      </c>
      <c r="E102" s="26">
        <f>SUMIF($J$10:$IV$10,"F",J102:IV102)</f>
        <v>0</v>
      </c>
      <c r="F102" s="26">
        <f>SUMIF($J$10:$IV$10,"K",J102:IV102)</f>
        <v>0</v>
      </c>
      <c r="G102" s="26"/>
      <c r="H102" s="26"/>
      <c r="I102" s="26"/>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row>
    <row r="103" spans="1:210" s="2" customFormat="1" ht="31.5">
      <c r="A103" s="23" t="s">
        <v>11</v>
      </c>
      <c r="B103" s="24" t="s">
        <v>125</v>
      </c>
      <c r="C103" s="25" t="s">
        <v>169</v>
      </c>
      <c r="D103" s="26">
        <f>SUMIF($J$10:$IV$10,"E",J103:IV103)</f>
        <v>0</v>
      </c>
      <c r="E103" s="26">
        <f>SUMIF($J$10:$IV$10,"F",J103:IV103)</f>
        <v>0</v>
      </c>
      <c r="F103" s="26">
        <f>SUMIF($J$10:$IV$10,"K",J103:IV103)</f>
        <v>0</v>
      </c>
      <c r="G103" s="26"/>
      <c r="H103" s="26"/>
      <c r="I103" s="26"/>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row>
    <row r="104" spans="1:210" s="2" customFormat="1" ht="31.5">
      <c r="A104" s="23" t="s">
        <v>72</v>
      </c>
      <c r="B104" s="24" t="s">
        <v>126</v>
      </c>
      <c r="C104" s="25"/>
      <c r="D104" s="26">
        <f>SUMIF($J$10:$IV$10,"E",J104:IV104)</f>
        <v>0</v>
      </c>
      <c r="E104" s="26">
        <f>SUMIF($J$10:$IV$10,"F",J104:IV104)</f>
        <v>0</v>
      </c>
      <c r="F104" s="26">
        <f>SUMIF($J$10:$IV$10,"K",J104:IV104)</f>
        <v>0</v>
      </c>
      <c r="G104" s="26"/>
      <c r="H104" s="26"/>
      <c r="I104" s="26"/>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row>
    <row r="105" spans="1:210" s="6" customFormat="1" ht="16.5">
      <c r="A105" s="28">
        <v>4</v>
      </c>
      <c r="B105" s="29" t="s">
        <v>17</v>
      </c>
      <c r="C105" s="50"/>
      <c r="D105" s="31"/>
      <c r="E105" s="31"/>
      <c r="F105" s="31"/>
      <c r="G105" s="31"/>
      <c r="H105" s="31"/>
      <c r="I105" s="31"/>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row>
    <row r="106" spans="1:210" s="6" customFormat="1" ht="49.5">
      <c r="A106" s="28" t="s">
        <v>47</v>
      </c>
      <c r="B106" s="29" t="s">
        <v>145</v>
      </c>
      <c r="C106" s="30"/>
      <c r="D106" s="31"/>
      <c r="E106" s="31"/>
      <c r="F106" s="31"/>
      <c r="G106" s="31"/>
      <c r="H106" s="31"/>
      <c r="I106" s="31"/>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row>
    <row r="107" spans="1:210" s="6" customFormat="1" ht="33">
      <c r="A107" s="60">
        <v>1</v>
      </c>
      <c r="B107" s="61" t="s">
        <v>146</v>
      </c>
      <c r="C107" s="33" t="s">
        <v>131</v>
      </c>
      <c r="D107" s="26">
        <f>SUMIF($J$10:$IV$10,"E",J107:IV107)</f>
        <v>0</v>
      </c>
      <c r="E107" s="26">
        <f>SUMIF($J$10:$IV$10,"F",J107:IV107)</f>
        <v>0</v>
      </c>
      <c r="F107" s="26">
        <f>SUMIF($J$10:$IV$10,"K",J107:IV107)</f>
        <v>0</v>
      </c>
      <c r="G107" s="26"/>
      <c r="H107" s="26"/>
      <c r="I107" s="26"/>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row>
    <row r="108" spans="1:210" s="6" customFormat="1" ht="16.5">
      <c r="A108" s="63">
        <v>2</v>
      </c>
      <c r="B108" s="132" t="s">
        <v>46</v>
      </c>
      <c r="C108" s="33" t="s">
        <v>169</v>
      </c>
      <c r="D108" s="26">
        <f>SUMIF($J$10:$IV$10,"E",J108:IV108)</f>
        <v>0</v>
      </c>
      <c r="E108" s="26">
        <f>SUMIF($J$10:$IV$10,"F",J108:IV108)</f>
        <v>0</v>
      </c>
      <c r="F108" s="26">
        <f>SUMIF($J$10:$IV$10,"K",J108:IV108)</f>
        <v>0</v>
      </c>
      <c r="G108" s="26"/>
      <c r="H108" s="26"/>
      <c r="I108" s="26"/>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row>
    <row r="109" spans="1:210" s="6" customFormat="1" ht="16.5">
      <c r="A109" s="63">
        <v>3</v>
      </c>
      <c r="B109" s="132" t="s">
        <v>17</v>
      </c>
      <c r="C109" s="62"/>
      <c r="D109" s="26">
        <f>SUMIF($J$10:$IV$10,"E",J109:IV109)</f>
        <v>0</v>
      </c>
      <c r="E109" s="26">
        <f>SUMIF($J$10:$IV$10,"F",J109:IV109)</f>
        <v>0</v>
      </c>
      <c r="F109" s="26">
        <f>SUMIF($J$10:$IV$10,"K",J109:IV109)</f>
        <v>0</v>
      </c>
      <c r="G109" s="26"/>
      <c r="H109" s="26"/>
      <c r="I109" s="26"/>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row>
    <row r="110" spans="1:210" s="6" customFormat="1" ht="33">
      <c r="A110" s="28" t="s">
        <v>48</v>
      </c>
      <c r="B110" s="29" t="s">
        <v>148</v>
      </c>
      <c r="C110" s="30"/>
      <c r="D110" s="31"/>
      <c r="E110" s="31"/>
      <c r="F110" s="26"/>
      <c r="G110" s="26"/>
      <c r="H110" s="26"/>
      <c r="I110" s="26"/>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row>
    <row r="111" spans="1:210" s="6" customFormat="1" ht="33">
      <c r="A111" s="28">
        <v>1</v>
      </c>
      <c r="B111" s="29" t="s">
        <v>49</v>
      </c>
      <c r="C111" s="50"/>
      <c r="D111" s="31"/>
      <c r="E111" s="31"/>
      <c r="F111" s="31"/>
      <c r="G111" s="31"/>
      <c r="H111" s="31"/>
      <c r="I111" s="31"/>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row>
    <row r="112" spans="1:210" s="2" customFormat="1" ht="15.75">
      <c r="A112" s="23" t="s">
        <v>3</v>
      </c>
      <c r="B112" s="24" t="s">
        <v>50</v>
      </c>
      <c r="C112" s="25" t="s">
        <v>169</v>
      </c>
      <c r="D112" s="26">
        <f>SUMIF($J$10:$IV$10,"E",J112:IV112)</f>
        <v>566</v>
      </c>
      <c r="E112" s="26">
        <f>SUMIF($J$10:$IV$10,"F",J112:IV112)</f>
        <v>77</v>
      </c>
      <c r="F112" s="26">
        <f>SUMIF($J$10:$IV$10,"K",J112:IV112)</f>
        <v>205</v>
      </c>
      <c r="G112" s="122">
        <f>F112/D112</f>
        <v>0.3621908127208481</v>
      </c>
      <c r="H112" s="122">
        <f>F112/E112</f>
        <v>2.6623376623376624</v>
      </c>
      <c r="I112" s="26"/>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14">
        <v>375</v>
      </c>
      <c r="FQ112" s="14">
        <v>42</v>
      </c>
      <c r="FR112" s="14">
        <v>84</v>
      </c>
      <c r="FS112" s="14"/>
      <c r="FT112" s="14"/>
      <c r="FU112" s="14"/>
      <c r="FV112" s="14">
        <v>125</v>
      </c>
      <c r="FW112" s="14">
        <v>20</v>
      </c>
      <c r="FX112" s="14">
        <v>22</v>
      </c>
      <c r="FY112" s="14">
        <v>15</v>
      </c>
      <c r="FZ112" s="14">
        <v>15</v>
      </c>
      <c r="GA112" s="14">
        <v>10</v>
      </c>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v>51</v>
      </c>
      <c r="HA112" s="14"/>
      <c r="HB112" s="14">
        <v>89</v>
      </c>
    </row>
    <row r="113" spans="1:210" s="2" customFormat="1" ht="15.75">
      <c r="A113" s="23" t="s">
        <v>6</v>
      </c>
      <c r="B113" s="24" t="s">
        <v>51</v>
      </c>
      <c r="C113" s="25" t="s">
        <v>169</v>
      </c>
      <c r="D113" s="26">
        <f>SUMIF($J$10:$IV$10,"E",J113:IV113)</f>
        <v>21106.34</v>
      </c>
      <c r="E113" s="26">
        <f>SUMIF($J$10:$IV$10,"F",J113:IV113)</f>
        <v>20696</v>
      </c>
      <c r="F113" s="26">
        <f>SUMIF($J$10:$IV$10,"K",J113:IV113)</f>
        <v>20677.85</v>
      </c>
      <c r="G113" s="122">
        <f>F113/D113</f>
        <v>0.9796985171280288</v>
      </c>
      <c r="H113" s="122">
        <f>F113/E113</f>
        <v>0.9991230189408581</v>
      </c>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v>21000</v>
      </c>
      <c r="BP113" s="27">
        <v>20600</v>
      </c>
      <c r="BQ113" s="27">
        <v>20600</v>
      </c>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14"/>
      <c r="FQ113" s="14"/>
      <c r="FR113" s="14"/>
      <c r="FS113" s="14"/>
      <c r="FT113" s="14"/>
      <c r="FU113" s="14"/>
      <c r="FV113" s="14">
        <v>50</v>
      </c>
      <c r="FW113" s="14">
        <v>35</v>
      </c>
      <c r="FX113" s="14">
        <v>35</v>
      </c>
      <c r="FY113" s="14">
        <v>31</v>
      </c>
      <c r="FZ113" s="14">
        <v>30</v>
      </c>
      <c r="GA113" s="14">
        <v>28</v>
      </c>
      <c r="GB113" s="14"/>
      <c r="GC113" s="14"/>
      <c r="GD113" s="14"/>
      <c r="GE113" s="14">
        <v>0.34</v>
      </c>
      <c r="GF113" s="14">
        <v>6</v>
      </c>
      <c r="GG113" s="14">
        <v>2.85</v>
      </c>
      <c r="GH113" s="14"/>
      <c r="GI113" s="14"/>
      <c r="GJ113" s="14"/>
      <c r="GK113" s="14"/>
      <c r="GL113" s="14"/>
      <c r="GM113" s="14"/>
      <c r="GN113" s="14"/>
      <c r="GO113" s="14"/>
      <c r="GP113" s="14"/>
      <c r="GQ113" s="14">
        <v>25</v>
      </c>
      <c r="GR113" s="14">
        <v>25</v>
      </c>
      <c r="GS113" s="14">
        <v>12</v>
      </c>
      <c r="GT113" s="14"/>
      <c r="GU113" s="14"/>
      <c r="GV113" s="14"/>
      <c r="GW113" s="14"/>
      <c r="GX113" s="14"/>
      <c r="GY113" s="14"/>
      <c r="GZ113" s="14"/>
      <c r="HA113" s="14"/>
      <c r="HB113" s="14"/>
    </row>
    <row r="114" spans="1:210" s="7" customFormat="1" ht="15.75">
      <c r="A114" s="40"/>
      <c r="B114" s="41" t="s">
        <v>102</v>
      </c>
      <c r="C114" s="42" t="s">
        <v>103</v>
      </c>
      <c r="D114" s="26">
        <f>SUMIF($J$10:$IV$10,"E",J114:IV114)</f>
        <v>11720240</v>
      </c>
      <c r="E114" s="26">
        <f>SUMIF($J$10:$IV$10,"F",J114:IV114)</f>
        <v>11342878</v>
      </c>
      <c r="F114" s="26">
        <f>SUMIF($J$10:$IV$10,"K",J114:IV114)</f>
        <v>11342798</v>
      </c>
      <c r="G114" s="122">
        <f>F114/D114</f>
        <v>0.9677957106680409</v>
      </c>
      <c r="H114" s="122">
        <f>F114/E114</f>
        <v>0.9999929471162433</v>
      </c>
      <c r="I114" s="2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159">
        <v>11700000</v>
      </c>
      <c r="BP114" s="160">
        <v>11330918</v>
      </c>
      <c r="BQ114" s="161">
        <f>BP114</f>
        <v>11330918</v>
      </c>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16"/>
      <c r="FQ114" s="16"/>
      <c r="FR114" s="16"/>
      <c r="FS114" s="16"/>
      <c r="FT114" s="16"/>
      <c r="FU114" s="16"/>
      <c r="FV114" s="46">
        <v>19000</v>
      </c>
      <c r="FW114" s="46">
        <v>10000</v>
      </c>
      <c r="FX114" s="46">
        <v>11000</v>
      </c>
      <c r="FY114" s="46"/>
      <c r="FZ114" s="46"/>
      <c r="GA114" s="46"/>
      <c r="GB114" s="46"/>
      <c r="GC114" s="46"/>
      <c r="GD114" s="46"/>
      <c r="GE114" s="46">
        <v>200</v>
      </c>
      <c r="GF114" s="46">
        <v>840</v>
      </c>
      <c r="GG114" s="46">
        <v>350</v>
      </c>
      <c r="GH114" s="46"/>
      <c r="GI114" s="46"/>
      <c r="GJ114" s="46"/>
      <c r="GK114" s="46"/>
      <c r="GL114" s="46"/>
      <c r="GM114" s="46"/>
      <c r="GN114" s="46"/>
      <c r="GO114" s="46"/>
      <c r="GP114" s="46"/>
      <c r="GQ114" s="46">
        <v>900</v>
      </c>
      <c r="GR114" s="46">
        <v>1000</v>
      </c>
      <c r="GS114" s="46">
        <v>400</v>
      </c>
      <c r="GT114" s="46">
        <v>140</v>
      </c>
      <c r="GU114" s="46">
        <v>120</v>
      </c>
      <c r="GV114" s="46">
        <v>130</v>
      </c>
      <c r="GW114" s="46"/>
      <c r="GX114" s="46"/>
      <c r="GY114" s="46"/>
      <c r="GZ114" s="16"/>
      <c r="HA114" s="16"/>
      <c r="HB114" s="16"/>
    </row>
    <row r="115" spans="1:210" s="7" customFormat="1" ht="15.75">
      <c r="A115" s="58"/>
      <c r="B115" s="41" t="s">
        <v>25</v>
      </c>
      <c r="C115" s="42" t="s">
        <v>176</v>
      </c>
      <c r="D115" s="26">
        <f>SUMIF($J$10:$IV$10,"E",J115:IV115)</f>
        <v>3169</v>
      </c>
      <c r="E115" s="26">
        <f>SUMIF($J$10:$IV$10,"F",J115:IV115)</f>
        <v>2700</v>
      </c>
      <c r="F115" s="26">
        <f>SUMIF($J$10:$IV$10,"K",J115:IV115)</f>
        <v>2253</v>
      </c>
      <c r="G115" s="122">
        <f>F115/D115</f>
        <v>0.7109498264436731</v>
      </c>
      <c r="H115" s="122">
        <f>F115/E115</f>
        <v>0.8344444444444444</v>
      </c>
      <c r="I115" s="2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16"/>
      <c r="FQ115" s="16"/>
      <c r="FR115" s="16"/>
      <c r="FS115" s="16"/>
      <c r="FT115" s="16"/>
      <c r="FU115" s="16"/>
      <c r="FV115" s="46">
        <v>1300</v>
      </c>
      <c r="FW115" s="46">
        <v>1000</v>
      </c>
      <c r="FX115" s="46">
        <v>1200</v>
      </c>
      <c r="FY115" s="46"/>
      <c r="FZ115" s="46"/>
      <c r="GA115" s="46"/>
      <c r="GB115" s="46"/>
      <c r="GC115" s="46"/>
      <c r="GD115" s="46"/>
      <c r="GE115" s="46"/>
      <c r="GF115" s="46">
        <v>200</v>
      </c>
      <c r="GG115" s="46">
        <v>150</v>
      </c>
      <c r="GH115" s="46"/>
      <c r="GI115" s="46"/>
      <c r="GJ115" s="46"/>
      <c r="GK115" s="46"/>
      <c r="GL115" s="46"/>
      <c r="GM115" s="46"/>
      <c r="GN115" s="46"/>
      <c r="GO115" s="46"/>
      <c r="GP115" s="46"/>
      <c r="GQ115" s="46">
        <v>1200</v>
      </c>
      <c r="GR115" s="46">
        <v>1000</v>
      </c>
      <c r="GS115" s="46">
        <v>400</v>
      </c>
      <c r="GT115" s="46">
        <v>669</v>
      </c>
      <c r="GU115" s="46">
        <v>500</v>
      </c>
      <c r="GV115" s="46">
        <v>503</v>
      </c>
      <c r="GW115" s="46"/>
      <c r="GX115" s="46"/>
      <c r="GY115" s="46"/>
      <c r="GZ115" s="16"/>
      <c r="HA115" s="16"/>
      <c r="HB115" s="16"/>
    </row>
    <row r="116" spans="1:210" s="2" customFormat="1" ht="15.75">
      <c r="A116" s="23" t="s">
        <v>7</v>
      </c>
      <c r="B116" s="24" t="s">
        <v>52</v>
      </c>
      <c r="C116" s="25" t="s">
        <v>169</v>
      </c>
      <c r="D116" s="26">
        <f>SUMIF($J$10:$IV$10,"E",J116:IV116)</f>
        <v>746</v>
      </c>
      <c r="E116" s="26">
        <f>SUMIF($J$10:$IV$10,"F",J116:IV116)</f>
        <v>430</v>
      </c>
      <c r="F116" s="26">
        <f>SUMIF($J$10:$IV$10,"K",J116:IV116)</f>
        <v>921</v>
      </c>
      <c r="G116" s="122">
        <f>F116/D116</f>
        <v>1.2345844504021448</v>
      </c>
      <c r="H116" s="122">
        <f>F116/E116</f>
        <v>2.141860465116279</v>
      </c>
      <c r="I116" s="26"/>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14">
        <v>249</v>
      </c>
      <c r="FQ116" s="14">
        <v>120</v>
      </c>
      <c r="FR116" s="14">
        <v>282</v>
      </c>
      <c r="FS116" s="14"/>
      <c r="FT116" s="14"/>
      <c r="FU116" s="14"/>
      <c r="FV116" s="14">
        <v>60</v>
      </c>
      <c r="FW116" s="14">
        <v>50</v>
      </c>
      <c r="FX116" s="14">
        <v>70</v>
      </c>
      <c r="FY116" s="14">
        <v>150</v>
      </c>
      <c r="FZ116" s="14">
        <v>150</v>
      </c>
      <c r="GA116" s="14">
        <v>150</v>
      </c>
      <c r="GB116" s="27"/>
      <c r="GC116" s="27"/>
      <c r="GD116" s="27"/>
      <c r="GE116" s="27">
        <v>50</v>
      </c>
      <c r="GF116" s="27">
        <v>50</v>
      </c>
      <c r="GG116" s="27">
        <v>35</v>
      </c>
      <c r="GH116" s="27"/>
      <c r="GI116" s="27"/>
      <c r="GJ116" s="27"/>
      <c r="GK116" s="27"/>
      <c r="GL116" s="27"/>
      <c r="GM116" s="27"/>
      <c r="GN116" s="27"/>
      <c r="GO116" s="27"/>
      <c r="GP116" s="27"/>
      <c r="GQ116" s="27">
        <v>5</v>
      </c>
      <c r="GR116" s="27">
        <v>4</v>
      </c>
      <c r="GS116" s="27">
        <v>2</v>
      </c>
      <c r="GT116" s="27"/>
      <c r="GU116" s="27">
        <v>56</v>
      </c>
      <c r="GV116" s="27">
        <v>56</v>
      </c>
      <c r="GW116" s="27"/>
      <c r="GX116" s="27"/>
      <c r="GY116" s="27"/>
      <c r="GZ116" s="14">
        <v>232</v>
      </c>
      <c r="HA116" s="14"/>
      <c r="HB116" s="14">
        <v>326</v>
      </c>
    </row>
    <row r="117" spans="1:210" s="2" customFormat="1" ht="31.5">
      <c r="A117" s="23" t="s">
        <v>8</v>
      </c>
      <c r="B117" s="24" t="s">
        <v>53</v>
      </c>
      <c r="C117" s="25" t="s">
        <v>169</v>
      </c>
      <c r="D117" s="26">
        <f>SUMIF($J$10:$IV$10,"E",J117:IV117)</f>
        <v>100</v>
      </c>
      <c r="E117" s="26">
        <f>SUMIF($J$10:$IV$10,"F",J117:IV117)</f>
        <v>100</v>
      </c>
      <c r="F117" s="26">
        <f>SUMIF($J$10:$IV$10,"K",J117:IV117)</f>
        <v>100</v>
      </c>
      <c r="G117" s="122"/>
      <c r="H117" s="122"/>
      <c r="I117" s="26"/>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14"/>
      <c r="FQ117" s="14"/>
      <c r="FR117" s="14"/>
      <c r="FS117" s="14"/>
      <c r="FT117" s="14"/>
      <c r="FU117" s="14"/>
      <c r="FV117" s="14"/>
      <c r="FW117" s="14"/>
      <c r="FX117" s="14"/>
      <c r="FY117" s="14">
        <v>100</v>
      </c>
      <c r="FZ117" s="14">
        <v>100</v>
      </c>
      <c r="GA117" s="14">
        <v>100</v>
      </c>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row>
    <row r="118" spans="1:210" s="2" customFormat="1" ht="15.75">
      <c r="A118" s="23" t="s">
        <v>61</v>
      </c>
      <c r="B118" s="24" t="s">
        <v>149</v>
      </c>
      <c r="C118" s="25" t="s">
        <v>169</v>
      </c>
      <c r="D118" s="26">
        <f>SUMIF($J$10:$IV$10,"E",J118:IV118)</f>
        <v>0</v>
      </c>
      <c r="E118" s="26">
        <f>SUMIF($J$10:$IV$10,"F",J118:IV118)</f>
        <v>0</v>
      </c>
      <c r="F118" s="26">
        <f>SUMIF($J$10:$IV$10,"K",J118:IV118)</f>
        <v>0</v>
      </c>
      <c r="G118" s="26"/>
      <c r="H118" s="26"/>
      <c r="I118" s="26"/>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row>
    <row r="119" spans="1:210" s="2" customFormat="1" ht="15.75">
      <c r="A119" s="23" t="s">
        <v>63</v>
      </c>
      <c r="B119" s="24" t="s">
        <v>140</v>
      </c>
      <c r="C119" s="25" t="s">
        <v>169</v>
      </c>
      <c r="D119" s="26">
        <f>SUMIF($J$10:$IV$10,"E",J119:IV119)</f>
        <v>0</v>
      </c>
      <c r="E119" s="26">
        <f>SUMIF($J$10:$IV$10,"F",J119:IV119)</f>
        <v>0</v>
      </c>
      <c r="F119" s="26">
        <f>SUMIF($J$10:$IV$10,"K",J119:IV119)</f>
        <v>0</v>
      </c>
      <c r="G119" s="26"/>
      <c r="H119" s="26"/>
      <c r="I119" s="26"/>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row>
    <row r="120" spans="1:210" s="6" customFormat="1" ht="16.5">
      <c r="A120" s="28">
        <v>2</v>
      </c>
      <c r="B120" s="29" t="s">
        <v>94</v>
      </c>
      <c r="C120" s="50" t="s">
        <v>169</v>
      </c>
      <c r="D120" s="26"/>
      <c r="E120" s="26"/>
      <c r="F120" s="26"/>
      <c r="G120" s="26"/>
      <c r="H120" s="26"/>
      <c r="I120" s="26"/>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row>
    <row r="121" spans="1:210" s="2" customFormat="1" ht="27.75" customHeight="1">
      <c r="A121" s="23" t="s">
        <v>12</v>
      </c>
      <c r="B121" s="24" t="s">
        <v>95</v>
      </c>
      <c r="C121" s="25" t="s">
        <v>173</v>
      </c>
      <c r="D121" s="26">
        <f>SUMIF($J$10:$IV$10,"E",J121:IV121)</f>
        <v>18</v>
      </c>
      <c r="E121" s="26">
        <f>SUMIF($J$10:$IV$10,"F",J121:IV121)</f>
        <v>1</v>
      </c>
      <c r="F121" s="26">
        <f>SUMIF($J$10:$IV$10,"K",J121:IV121)</f>
        <v>0</v>
      </c>
      <c r="G121" s="122"/>
      <c r="H121" s="122"/>
      <c r="I121" s="26"/>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v>17</v>
      </c>
      <c r="EV121" s="27"/>
      <c r="EW121" s="27"/>
      <c r="EX121" s="27"/>
      <c r="EY121" s="27"/>
      <c r="EZ121" s="27"/>
      <c r="FA121" s="27"/>
      <c r="FB121" s="27"/>
      <c r="FC121" s="27"/>
      <c r="FD121" s="27"/>
      <c r="FE121" s="27"/>
      <c r="FF121" s="27"/>
      <c r="FG121" s="27"/>
      <c r="FH121" s="27"/>
      <c r="FI121" s="27"/>
      <c r="FJ121" s="27"/>
      <c r="FK121" s="27"/>
      <c r="FL121" s="27"/>
      <c r="FM121" s="27"/>
      <c r="FN121" s="27"/>
      <c r="FO121" s="27"/>
      <c r="FP121" s="14"/>
      <c r="FQ121" s="14"/>
      <c r="FR121" s="14"/>
      <c r="FS121" s="14"/>
      <c r="FT121" s="14"/>
      <c r="FU121" s="14"/>
      <c r="FV121" s="14"/>
      <c r="FW121" s="14"/>
      <c r="FX121" s="14"/>
      <c r="FY121" s="14">
        <v>1</v>
      </c>
      <c r="FZ121" s="14">
        <v>1</v>
      </c>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row>
    <row r="122" spans="1:210" s="2" customFormat="1" ht="31.5">
      <c r="A122" s="23" t="s">
        <v>13</v>
      </c>
      <c r="B122" s="24" t="s">
        <v>96</v>
      </c>
      <c r="C122" s="25" t="s">
        <v>173</v>
      </c>
      <c r="D122" s="26">
        <f>SUMIF($J$10:$IV$10,"E",J122:IV122)</f>
        <v>18</v>
      </c>
      <c r="E122" s="26">
        <f>SUMIF($J$10:$IV$10,"F",J122:IV122)</f>
        <v>2</v>
      </c>
      <c r="F122" s="26">
        <f>SUMIF($J$10:$IV$10,"K",J122:IV122)</f>
        <v>1</v>
      </c>
      <c r="G122" s="122"/>
      <c r="H122" s="122"/>
      <c r="I122" s="26"/>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v>17</v>
      </c>
      <c r="EV122" s="27"/>
      <c r="EW122" s="27"/>
      <c r="EX122" s="27"/>
      <c r="EY122" s="27"/>
      <c r="EZ122" s="27"/>
      <c r="FA122" s="27"/>
      <c r="FB122" s="27"/>
      <c r="FC122" s="27"/>
      <c r="FD122" s="27"/>
      <c r="FE122" s="27"/>
      <c r="FF122" s="27"/>
      <c r="FG122" s="27"/>
      <c r="FH122" s="27"/>
      <c r="FI122" s="27"/>
      <c r="FJ122" s="27"/>
      <c r="FK122" s="27"/>
      <c r="FL122" s="27"/>
      <c r="FM122" s="27"/>
      <c r="FN122" s="27"/>
      <c r="FO122" s="27"/>
      <c r="FP122" s="14"/>
      <c r="FQ122" s="14"/>
      <c r="FR122" s="14"/>
      <c r="FS122" s="14"/>
      <c r="FT122" s="14"/>
      <c r="FU122" s="14"/>
      <c r="FV122" s="14"/>
      <c r="FW122" s="14"/>
      <c r="FX122" s="14"/>
      <c r="FY122" s="14">
        <v>1</v>
      </c>
      <c r="FZ122" s="14">
        <v>1</v>
      </c>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v>1</v>
      </c>
      <c r="HB122" s="14">
        <v>1</v>
      </c>
    </row>
    <row r="123" spans="1:210" s="2" customFormat="1" ht="15.75">
      <c r="A123" s="23" t="s">
        <v>16</v>
      </c>
      <c r="B123" s="24" t="s">
        <v>97</v>
      </c>
      <c r="C123" s="25" t="s">
        <v>169</v>
      </c>
      <c r="D123" s="26">
        <f>SUMIF($J$10:$IV$10,"E",J123:IV123)</f>
        <v>0</v>
      </c>
      <c r="E123" s="26">
        <f>SUMIF($J$10:$IV$10,"F",J123:IV123)</f>
        <v>0</v>
      </c>
      <c r="F123" s="26">
        <f>SUMIF($J$10:$IV$10,"K",J123:IV123)</f>
        <v>0</v>
      </c>
      <c r="G123" s="122"/>
      <c r="H123" s="122"/>
      <c r="I123" s="26"/>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14"/>
      <c r="HA123" s="14"/>
      <c r="HB123" s="14"/>
    </row>
    <row r="124" spans="1:210" s="7" customFormat="1" ht="15.75">
      <c r="A124" s="58"/>
      <c r="B124" s="41" t="s">
        <v>86</v>
      </c>
      <c r="C124" s="42" t="s">
        <v>169</v>
      </c>
      <c r="D124" s="26">
        <f>SUMIF($J$10:$IV$10,"E",J124:IV124)</f>
        <v>18865</v>
      </c>
      <c r="E124" s="26">
        <f>SUMIF($J$10:$IV$10,"F",J124:IV124)</f>
        <v>20</v>
      </c>
      <c r="F124" s="26">
        <f>SUMIF($J$10:$IV$10,"K",J124:IV124)</f>
        <v>3238</v>
      </c>
      <c r="G124" s="122">
        <f>F124/D124</f>
        <v>0.1716406042936655</v>
      </c>
      <c r="H124" s="122">
        <f>F124/E124</f>
        <v>161.9</v>
      </c>
      <c r="I124" s="2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v>18865</v>
      </c>
      <c r="CZ124" s="46">
        <v>20</v>
      </c>
      <c r="DA124" s="65">
        <v>3238</v>
      </c>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row>
    <row r="125" spans="1:210" s="7" customFormat="1" ht="15.75">
      <c r="A125" s="58"/>
      <c r="B125" s="41" t="s">
        <v>87</v>
      </c>
      <c r="C125" s="42" t="s">
        <v>169</v>
      </c>
      <c r="D125" s="26">
        <f>SUMIF($J$10:$IV$10,"E",J125:IV125)</f>
        <v>436</v>
      </c>
      <c r="E125" s="26">
        <f>SUMIF($J$10:$IV$10,"F",J125:IV125)</f>
        <v>0</v>
      </c>
      <c r="F125" s="26">
        <f>SUMIF($J$10:$IV$10,"K",J125:IV125)</f>
        <v>58</v>
      </c>
      <c r="G125" s="122">
        <f>F125/D125</f>
        <v>0.13302752293577982</v>
      </c>
      <c r="H125" s="122"/>
      <c r="I125" s="2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65">
        <v>436</v>
      </c>
      <c r="FQ125" s="65"/>
      <c r="FR125" s="65">
        <v>58</v>
      </c>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16"/>
      <c r="HA125" s="16"/>
      <c r="HB125" s="16"/>
    </row>
    <row r="126" spans="1:210" s="7" customFormat="1" ht="15.75">
      <c r="A126" s="58"/>
      <c r="B126" s="41" t="s">
        <v>88</v>
      </c>
      <c r="C126" s="42" t="s">
        <v>169</v>
      </c>
      <c r="D126" s="26">
        <f>SUMIF($J$10:$IV$10,"E",J126:IV126)</f>
        <v>1646</v>
      </c>
      <c r="E126" s="26">
        <f>SUMIF($J$10:$IV$10,"F",J126:IV126)</f>
        <v>0</v>
      </c>
      <c r="F126" s="26">
        <f>SUMIF($J$10:$IV$10,"K",J126:IV126)</f>
        <v>1077</v>
      </c>
      <c r="G126" s="122">
        <f>F126/D126</f>
        <v>0.6543134872417983</v>
      </c>
      <c r="H126" s="122"/>
      <c r="I126" s="2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65">
        <v>1646</v>
      </c>
      <c r="FQ126" s="65"/>
      <c r="FR126" s="65">
        <v>1077</v>
      </c>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16"/>
      <c r="HA126" s="16"/>
      <c r="HB126" s="16"/>
    </row>
    <row r="127" spans="1:210" s="7" customFormat="1" ht="15.75">
      <c r="A127" s="58"/>
      <c r="B127" s="52" t="s">
        <v>89</v>
      </c>
      <c r="C127" s="42" t="s">
        <v>169</v>
      </c>
      <c r="D127" s="26">
        <f>SUMIF($J$10:$IV$10,"E",J127:IV127)</f>
        <v>0</v>
      </c>
      <c r="E127" s="26">
        <f>SUMIF($J$10:$IV$10,"F",J127:IV127)</f>
        <v>0</v>
      </c>
      <c r="F127" s="26">
        <f>SUMIF($J$10:$IV$10,"K",J127:IV127)</f>
        <v>0</v>
      </c>
      <c r="G127" s="122"/>
      <c r="H127" s="122"/>
      <c r="I127" s="2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16"/>
      <c r="HA127" s="16"/>
      <c r="HB127" s="16"/>
    </row>
    <row r="128" spans="1:210" s="2" customFormat="1" ht="15.75">
      <c r="A128" s="23" t="s">
        <v>18</v>
      </c>
      <c r="B128" s="24" t="s">
        <v>98</v>
      </c>
      <c r="C128" s="25" t="s">
        <v>169</v>
      </c>
      <c r="D128" s="26">
        <f>SUMIF($J$10:$IV$10,"E",J128:IV128)</f>
        <v>0</v>
      </c>
      <c r="E128" s="26">
        <f>SUMIF($J$10:$IV$10,"F",J128:IV128)</f>
        <v>0</v>
      </c>
      <c r="F128" s="26">
        <f>SUMIF($J$10:$IV$10,"K",J128:IV128)</f>
        <v>0</v>
      </c>
      <c r="G128" s="122"/>
      <c r="H128" s="122"/>
      <c r="I128" s="26"/>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14"/>
      <c r="HA128" s="14"/>
      <c r="HB128" s="14"/>
    </row>
    <row r="129" spans="1:210" s="7" customFormat="1" ht="31.5">
      <c r="A129" s="58"/>
      <c r="B129" s="41" t="s">
        <v>99</v>
      </c>
      <c r="C129" s="42" t="s">
        <v>173</v>
      </c>
      <c r="D129" s="26">
        <f>SUMIF($J$10:$IV$10,"E",J129:IV129)</f>
        <v>0</v>
      </c>
      <c r="E129" s="26">
        <f>SUMIF($J$10:$IV$10,"F",J129:IV129)</f>
        <v>0</v>
      </c>
      <c r="F129" s="26">
        <f>SUMIF($J$10:$IV$10,"K",J129:IV129)</f>
        <v>0</v>
      </c>
      <c r="G129" s="26"/>
      <c r="H129" s="26"/>
      <c r="I129" s="2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65"/>
      <c r="FQ129" s="65"/>
      <c r="FR129" s="65"/>
      <c r="FS129" s="65"/>
      <c r="FT129" s="65"/>
      <c r="FU129" s="65"/>
      <c r="FV129" s="65"/>
      <c r="FW129" s="65"/>
      <c r="FX129" s="65"/>
      <c r="FY129" s="65"/>
      <c r="FZ129" s="65"/>
      <c r="GA129" s="65"/>
      <c r="GB129" s="65"/>
      <c r="GC129" s="65"/>
      <c r="GD129" s="65"/>
      <c r="GE129" s="65"/>
      <c r="GF129" s="65"/>
      <c r="GG129" s="65"/>
      <c r="GH129" s="65"/>
      <c r="GI129" s="65"/>
      <c r="GJ129" s="65"/>
      <c r="GK129" s="65"/>
      <c r="GL129" s="65"/>
      <c r="GM129" s="65"/>
      <c r="GN129" s="65"/>
      <c r="GO129" s="65"/>
      <c r="GP129" s="65"/>
      <c r="GQ129" s="65"/>
      <c r="GR129" s="65"/>
      <c r="GS129" s="65"/>
      <c r="GT129" s="65"/>
      <c r="GU129" s="65"/>
      <c r="GV129" s="65"/>
      <c r="GW129" s="65"/>
      <c r="GX129" s="65"/>
      <c r="GY129" s="65"/>
      <c r="GZ129" s="16"/>
      <c r="HA129" s="16"/>
      <c r="HB129" s="16"/>
    </row>
    <row r="130" spans="1:210" s="7" customFormat="1" ht="31.5">
      <c r="A130" s="58"/>
      <c r="B130" s="41" t="s">
        <v>100</v>
      </c>
      <c r="C130" s="42" t="s">
        <v>169</v>
      </c>
      <c r="D130" s="26">
        <f>SUMIF($J$10:$IV$10,"E",J130:IV130)</f>
        <v>0</v>
      </c>
      <c r="E130" s="26">
        <f>SUMIF($J$10:$IV$10,"F",J130:IV130)</f>
        <v>0</v>
      </c>
      <c r="F130" s="26">
        <f>SUMIF($J$10:$IV$10,"K",J130:IV130)</f>
        <v>0</v>
      </c>
      <c r="G130" s="26"/>
      <c r="H130" s="26"/>
      <c r="I130" s="2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16"/>
      <c r="HA130" s="16"/>
      <c r="HB130" s="16"/>
    </row>
    <row r="131" spans="1:210" s="2" customFormat="1" ht="15.75">
      <c r="A131" s="23" t="s">
        <v>19</v>
      </c>
      <c r="B131" s="24" t="s">
        <v>17</v>
      </c>
      <c r="C131" s="25"/>
      <c r="D131" s="26">
        <f>SUMIF($J$10:$IV$10,"E",J131:IV131)</f>
        <v>0</v>
      </c>
      <c r="E131" s="26">
        <f>SUMIF($J$10:$IV$10,"F",J131:IV131)</f>
        <v>0</v>
      </c>
      <c r="F131" s="26">
        <f>SUMIF($J$10:$IV$10,"K",J131:IV131)</f>
        <v>0</v>
      </c>
      <c r="G131" s="26"/>
      <c r="H131" s="26"/>
      <c r="I131" s="26"/>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row>
    <row r="132" spans="1:210" s="6" customFormat="1" ht="33">
      <c r="A132" s="28">
        <v>3</v>
      </c>
      <c r="B132" s="29" t="s">
        <v>166</v>
      </c>
      <c r="C132" s="50"/>
      <c r="D132" s="26"/>
      <c r="E132" s="26"/>
      <c r="F132" s="26"/>
      <c r="G132" s="26"/>
      <c r="H132" s="26"/>
      <c r="I132" s="26"/>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row>
    <row r="133" spans="1:210" s="2" customFormat="1" ht="15.75">
      <c r="A133" s="23" t="s">
        <v>10</v>
      </c>
      <c r="B133" s="24" t="s">
        <v>44</v>
      </c>
      <c r="C133" s="25" t="s">
        <v>169</v>
      </c>
      <c r="D133" s="26">
        <f>SUMIF($J$10:$IV$10,"E",J133:IV133)</f>
        <v>0</v>
      </c>
      <c r="E133" s="26">
        <f>SUMIF($J$10:$IV$10,"F",J133:IV133)</f>
        <v>0</v>
      </c>
      <c r="F133" s="26">
        <f>SUMIF($J$10:$IV$10,"K",J133:IV133)</f>
        <v>0</v>
      </c>
      <c r="G133" s="26"/>
      <c r="H133" s="26"/>
      <c r="I133" s="26"/>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row>
    <row r="134" spans="1:210" s="2" customFormat="1" ht="31.5">
      <c r="A134" s="23" t="s">
        <v>11</v>
      </c>
      <c r="B134" s="24" t="s">
        <v>127</v>
      </c>
      <c r="C134" s="25" t="s">
        <v>169</v>
      </c>
      <c r="D134" s="26">
        <f>SUMIF($J$10:$IV$10,"E",J134:IV134)</f>
        <v>0</v>
      </c>
      <c r="E134" s="26">
        <f>SUMIF($J$10:$IV$10,"F",J134:IV134)</f>
        <v>0</v>
      </c>
      <c r="F134" s="26">
        <f>SUMIF($J$10:$IV$10,"K",J134:IV134)</f>
        <v>0</v>
      </c>
      <c r="G134" s="26"/>
      <c r="H134" s="26"/>
      <c r="I134" s="26"/>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row>
    <row r="135" spans="1:210" s="2" customFormat="1" ht="15.75">
      <c r="A135" s="23" t="s">
        <v>72</v>
      </c>
      <c r="B135" s="24" t="s">
        <v>101</v>
      </c>
      <c r="C135" s="25" t="s">
        <v>169</v>
      </c>
      <c r="D135" s="26">
        <f>SUMIF($J$10:$IV$10,"E",J135:IV135)</f>
        <v>0</v>
      </c>
      <c r="E135" s="26">
        <f>SUMIF($J$10:$IV$10,"F",J135:IV135)</f>
        <v>0</v>
      </c>
      <c r="F135" s="26">
        <f>SUMIF($J$10:$IV$10,"K",J135:IV135)</f>
        <v>0</v>
      </c>
      <c r="G135" s="26"/>
      <c r="H135" s="26"/>
      <c r="I135" s="26"/>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row>
    <row r="136" spans="1:210" s="6" customFormat="1" ht="16.5">
      <c r="A136" s="28">
        <v>4</v>
      </c>
      <c r="B136" s="29" t="s">
        <v>108</v>
      </c>
      <c r="C136" s="50"/>
      <c r="D136" s="26"/>
      <c r="E136" s="26"/>
      <c r="F136" s="26"/>
      <c r="G136" s="26"/>
      <c r="H136" s="26"/>
      <c r="I136" s="26"/>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row>
    <row r="137" spans="1:210" s="2" customFormat="1" ht="15.75">
      <c r="A137" s="23" t="s">
        <v>83</v>
      </c>
      <c r="B137" s="24" t="s">
        <v>109</v>
      </c>
      <c r="C137" s="25"/>
      <c r="D137" s="26">
        <f>SUMIF($J$10:$IV$10,"E",J137:IV137)</f>
        <v>0</v>
      </c>
      <c r="E137" s="26">
        <f>SUMIF($J$10:$IV$10,"F",J137:IV137)</f>
        <v>0</v>
      </c>
      <c r="F137" s="26">
        <f>SUMIF($J$10:$IV$10,"K",J137:IV137)</f>
        <v>0</v>
      </c>
      <c r="G137" s="26"/>
      <c r="H137" s="26"/>
      <c r="I137" s="26"/>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row>
    <row r="138" spans="1:210" s="7" customFormat="1" ht="15.75">
      <c r="A138" s="58"/>
      <c r="B138" s="41" t="s">
        <v>110</v>
      </c>
      <c r="C138" s="42" t="s">
        <v>171</v>
      </c>
      <c r="D138" s="26">
        <f>SUMIF($J$10:$IV$10,"E",J138:IV138)</f>
        <v>15</v>
      </c>
      <c r="E138" s="26">
        <f>SUMIF($J$10:$IV$10,"F",J138:IV138)</f>
        <v>15</v>
      </c>
      <c r="F138" s="26">
        <f>SUMIF($J$10:$IV$10,"K",J138:IV138)</f>
        <v>16</v>
      </c>
      <c r="G138" s="26"/>
      <c r="H138" s="26"/>
      <c r="I138" s="2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v>3</v>
      </c>
      <c r="CZ138" s="46">
        <v>3</v>
      </c>
      <c r="DA138" s="46">
        <v>3</v>
      </c>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16">
        <v>1</v>
      </c>
      <c r="FQ138" s="16">
        <v>1</v>
      </c>
      <c r="FR138" s="16">
        <v>1</v>
      </c>
      <c r="FS138" s="16">
        <v>3</v>
      </c>
      <c r="FT138" s="14"/>
      <c r="FU138" s="14"/>
      <c r="FV138" s="14">
        <v>2</v>
      </c>
      <c r="FW138" s="14">
        <v>2</v>
      </c>
      <c r="FX138" s="14">
        <v>2</v>
      </c>
      <c r="FY138" s="14">
        <v>1</v>
      </c>
      <c r="FZ138" s="14">
        <v>1</v>
      </c>
      <c r="GA138" s="14">
        <v>1</v>
      </c>
      <c r="GB138" s="16"/>
      <c r="GC138" s="16"/>
      <c r="GD138" s="16"/>
      <c r="GE138" s="16"/>
      <c r="GF138" s="16">
        <v>2</v>
      </c>
      <c r="GG138" s="16">
        <v>2</v>
      </c>
      <c r="GH138" s="16"/>
      <c r="GI138" s="16"/>
      <c r="GJ138" s="16"/>
      <c r="GK138" s="16"/>
      <c r="GL138" s="16">
        <v>1</v>
      </c>
      <c r="GM138" s="16">
        <v>2</v>
      </c>
      <c r="GN138" s="14"/>
      <c r="GO138" s="14"/>
      <c r="GP138" s="14"/>
      <c r="GQ138" s="16">
        <v>1</v>
      </c>
      <c r="GR138" s="16">
        <v>1</v>
      </c>
      <c r="GS138" s="16">
        <v>1</v>
      </c>
      <c r="GT138" s="16"/>
      <c r="GU138" s="16"/>
      <c r="GV138" s="16"/>
      <c r="GW138" s="16">
        <v>3</v>
      </c>
      <c r="GX138" s="16">
        <v>3</v>
      </c>
      <c r="GY138" s="16">
        <v>3</v>
      </c>
      <c r="GZ138" s="16">
        <v>1</v>
      </c>
      <c r="HA138" s="16">
        <v>1</v>
      </c>
      <c r="HB138" s="16">
        <v>1</v>
      </c>
    </row>
    <row r="139" spans="1:210" s="7" customFormat="1" ht="15.75">
      <c r="A139" s="58"/>
      <c r="B139" s="41" t="s">
        <v>111</v>
      </c>
      <c r="C139" s="42" t="s">
        <v>171</v>
      </c>
      <c r="D139" s="26">
        <f>SUMIF($J$10:$IV$10,"E",J139:IV139)</f>
        <v>1</v>
      </c>
      <c r="E139" s="26">
        <f>SUMIF($J$10:$IV$10,"F",J139:IV139)</f>
        <v>1</v>
      </c>
      <c r="F139" s="26">
        <f>SUMIF($J$10:$IV$10,"K",J139:IV139)</f>
        <v>2</v>
      </c>
      <c r="G139" s="26"/>
      <c r="H139" s="26"/>
      <c r="I139" s="2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v>0</v>
      </c>
      <c r="AX139" s="46">
        <v>1</v>
      </c>
      <c r="AY139" s="46">
        <v>1</v>
      </c>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v>1</v>
      </c>
      <c r="GN139" s="14"/>
      <c r="GO139" s="14"/>
      <c r="GP139" s="14"/>
      <c r="GQ139" s="16"/>
      <c r="GR139" s="16"/>
      <c r="GS139" s="16"/>
      <c r="GT139" s="16"/>
      <c r="GU139" s="16"/>
      <c r="GV139" s="16"/>
      <c r="GW139" s="16"/>
      <c r="GX139" s="16"/>
      <c r="GY139" s="16"/>
      <c r="GZ139" s="16">
        <v>1</v>
      </c>
      <c r="HA139" s="16"/>
      <c r="HB139" s="16"/>
    </row>
    <row r="140" spans="1:210" s="7" customFormat="1" ht="15.75">
      <c r="A140" s="58"/>
      <c r="B140" s="41" t="s">
        <v>117</v>
      </c>
      <c r="C140" s="42" t="s">
        <v>169</v>
      </c>
      <c r="D140" s="26">
        <f>SUMIF($J$10:$IV$10,"E",J140:IV140)</f>
        <v>1070</v>
      </c>
      <c r="E140" s="26">
        <f>SUMIF($J$10:$IV$10,"F",J140:IV140)</f>
        <v>1850</v>
      </c>
      <c r="F140" s="26">
        <f>SUMIF($J$10:$IV$10,"K",J140:IV140)</f>
        <v>2100</v>
      </c>
      <c r="G140" s="26"/>
      <c r="H140" s="26"/>
      <c r="I140" s="2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v>1100</v>
      </c>
      <c r="AY140" s="46">
        <v>1100</v>
      </c>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v>750</v>
      </c>
      <c r="GM140" s="16">
        <v>1000</v>
      </c>
      <c r="GN140" s="16"/>
      <c r="GO140" s="16"/>
      <c r="GP140" s="16"/>
      <c r="GQ140" s="16"/>
      <c r="GR140" s="16"/>
      <c r="GS140" s="16"/>
      <c r="GT140" s="16"/>
      <c r="GU140" s="16"/>
      <c r="GV140" s="16"/>
      <c r="GW140" s="16"/>
      <c r="GX140" s="16"/>
      <c r="GY140" s="16"/>
      <c r="GZ140" s="16">
        <v>1070</v>
      </c>
      <c r="HA140" s="16"/>
      <c r="HB140" s="16"/>
    </row>
    <row r="141" spans="1:210" s="7" customFormat="1" ht="31.5">
      <c r="A141" s="58"/>
      <c r="B141" s="41" t="s">
        <v>112</v>
      </c>
      <c r="C141" s="42" t="s">
        <v>171</v>
      </c>
      <c r="D141" s="26">
        <f>SUMIF($J$10:$IV$10,"E",J141:IV141)</f>
        <v>1</v>
      </c>
      <c r="E141" s="26">
        <f>SUMIF($J$10:$IV$10,"F",J141:IV141)</f>
        <v>1</v>
      </c>
      <c r="F141" s="26">
        <f>SUMIF($J$10:$IV$10,"K",J141:IV141)</f>
        <v>2</v>
      </c>
      <c r="G141" s="26"/>
      <c r="H141" s="26"/>
      <c r="I141" s="2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v>1</v>
      </c>
      <c r="AY141" s="46">
        <v>1</v>
      </c>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16"/>
      <c r="FQ141" s="16"/>
      <c r="FR141" s="16"/>
      <c r="FS141" s="16"/>
      <c r="FT141" s="16"/>
      <c r="FU141" s="16"/>
      <c r="FV141" s="16"/>
      <c r="FW141" s="16"/>
      <c r="FX141" s="16"/>
      <c r="FY141" s="16"/>
      <c r="FZ141" s="16"/>
      <c r="GA141" s="16"/>
      <c r="GB141" s="16"/>
      <c r="GC141" s="16"/>
      <c r="GD141" s="16"/>
      <c r="GE141" s="16"/>
      <c r="GF141" s="16"/>
      <c r="GG141" s="16">
        <v>1</v>
      </c>
      <c r="GH141" s="16"/>
      <c r="GI141" s="16"/>
      <c r="GJ141" s="16"/>
      <c r="GK141" s="16"/>
      <c r="GL141" s="16"/>
      <c r="GM141" s="16"/>
      <c r="GN141" s="16"/>
      <c r="GO141" s="16"/>
      <c r="GP141" s="16"/>
      <c r="GQ141" s="16"/>
      <c r="GR141" s="16"/>
      <c r="GS141" s="16"/>
      <c r="GT141" s="16"/>
      <c r="GU141" s="16"/>
      <c r="GV141" s="16"/>
      <c r="GW141" s="16"/>
      <c r="GX141" s="16"/>
      <c r="GY141" s="16"/>
      <c r="GZ141" s="16">
        <v>1</v>
      </c>
      <c r="HA141" s="16"/>
      <c r="HB141" s="16"/>
    </row>
    <row r="142" spans="1:210" s="7" customFormat="1" ht="15.75">
      <c r="A142" s="58"/>
      <c r="B142" s="41" t="s">
        <v>113</v>
      </c>
      <c r="C142" s="42" t="s">
        <v>169</v>
      </c>
      <c r="D142" s="26">
        <f>SUMIF($J$10:$IV$10,"E",J142:IV142)</f>
        <v>0</v>
      </c>
      <c r="E142" s="26">
        <f>SUMIF($J$10:$IV$10,"F",J142:IV142)</f>
        <v>32.2</v>
      </c>
      <c r="F142" s="26">
        <f>SUMIF($J$10:$IV$10,"K",J142:IV142)</f>
        <v>147.2</v>
      </c>
      <c r="G142" s="26"/>
      <c r="H142" s="26"/>
      <c r="I142" s="26"/>
      <c r="J142" s="70"/>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v>32.2</v>
      </c>
      <c r="AY142" s="46">
        <v>32.2</v>
      </c>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16"/>
      <c r="FQ142" s="16"/>
      <c r="FR142" s="16"/>
      <c r="FS142" s="16"/>
      <c r="FT142" s="16"/>
      <c r="FU142" s="16"/>
      <c r="FV142" s="16"/>
      <c r="FW142" s="16"/>
      <c r="FX142" s="16"/>
      <c r="FY142" s="16"/>
      <c r="FZ142" s="16"/>
      <c r="GA142" s="16"/>
      <c r="GB142" s="16"/>
      <c r="GC142" s="16"/>
      <c r="GD142" s="16"/>
      <c r="GE142" s="16"/>
      <c r="GF142" s="16"/>
      <c r="GG142" s="16">
        <v>115</v>
      </c>
      <c r="GH142" s="16"/>
      <c r="GI142" s="16"/>
      <c r="GJ142" s="16"/>
      <c r="GK142" s="16"/>
      <c r="GL142" s="16"/>
      <c r="GM142" s="16"/>
      <c r="GN142" s="16"/>
      <c r="GO142" s="16"/>
      <c r="GP142" s="16"/>
      <c r="GQ142" s="16"/>
      <c r="GR142" s="16"/>
      <c r="GS142" s="16"/>
      <c r="GT142" s="16"/>
      <c r="GU142" s="16"/>
      <c r="GV142" s="16"/>
      <c r="GW142" s="16"/>
      <c r="GX142" s="16"/>
      <c r="GY142" s="16"/>
      <c r="GZ142" s="16"/>
      <c r="HA142" s="16"/>
      <c r="HB142" s="16"/>
    </row>
    <row r="143" spans="1:210" s="2" customFormat="1" ht="15.75">
      <c r="A143" s="23" t="s">
        <v>84</v>
      </c>
      <c r="B143" s="24" t="s">
        <v>114</v>
      </c>
      <c r="C143" s="25" t="s">
        <v>171</v>
      </c>
      <c r="D143" s="26">
        <f>SUMIF($J$10:$IV$10,"E",J143:IV143)</f>
        <v>0</v>
      </c>
      <c r="E143" s="26">
        <f>SUMIF($J$10:$IV$10,"F",J143:IV143)</f>
        <v>0</v>
      </c>
      <c r="F143" s="26">
        <f>SUMIF($J$10:$IV$10,"K",J143:IV143)</f>
        <v>0</v>
      </c>
      <c r="G143" s="26"/>
      <c r="H143" s="26"/>
      <c r="I143" s="26"/>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row>
    <row r="144" spans="1:210" s="7" customFormat="1" ht="15.75">
      <c r="A144" s="58"/>
      <c r="B144" s="41" t="s">
        <v>115</v>
      </c>
      <c r="C144" s="42" t="s">
        <v>171</v>
      </c>
      <c r="D144" s="26">
        <f>SUMIF($J$10:$IV$10,"E",J144:IV144)</f>
        <v>0</v>
      </c>
      <c r="E144" s="26">
        <f>SUMIF($J$10:$IV$10,"F",J144:IV144)</f>
        <v>0</v>
      </c>
      <c r="F144" s="26">
        <f>SUMIF($J$10:$IV$10,"K",J144:IV144)</f>
        <v>0</v>
      </c>
      <c r="G144" s="26"/>
      <c r="H144" s="26"/>
      <c r="I144" s="2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row>
    <row r="145" spans="1:210" s="7" customFormat="1" ht="15.75">
      <c r="A145" s="58"/>
      <c r="B145" s="41" t="s">
        <v>116</v>
      </c>
      <c r="C145" s="42" t="s">
        <v>169</v>
      </c>
      <c r="D145" s="26">
        <f>SUMIF($J$10:$IV$10,"E",J145:IV145)</f>
        <v>0</v>
      </c>
      <c r="E145" s="26">
        <f>SUMIF($J$10:$IV$10,"F",J145:IV145)</f>
        <v>0</v>
      </c>
      <c r="F145" s="26">
        <f>SUMIF($J$10:$IV$10,"K",J145:IV145)</f>
        <v>0</v>
      </c>
      <c r="G145" s="26"/>
      <c r="H145" s="26"/>
      <c r="I145" s="2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c r="FH145" s="46"/>
      <c r="FI145" s="46"/>
      <c r="FJ145" s="46"/>
      <c r="FK145" s="46"/>
      <c r="FL145" s="46"/>
      <c r="FM145" s="46"/>
      <c r="FN145" s="46"/>
      <c r="FO145" s="4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row>
    <row r="146" spans="1:210" s="8" customFormat="1" ht="16.5">
      <c r="A146" s="28">
        <v>5</v>
      </c>
      <c r="B146" s="29" t="s">
        <v>107</v>
      </c>
      <c r="C146" s="33"/>
      <c r="D146" s="26"/>
      <c r="E146" s="26"/>
      <c r="F146" s="26"/>
      <c r="G146" s="122"/>
      <c r="H146" s="122"/>
      <c r="I146" s="26"/>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64"/>
      <c r="HA146" s="64"/>
      <c r="HB146" s="64"/>
    </row>
    <row r="147" spans="1:210" s="2" customFormat="1" ht="15.75">
      <c r="A147" s="23" t="s">
        <v>277</v>
      </c>
      <c r="B147" s="24" t="s">
        <v>93</v>
      </c>
      <c r="C147" s="25" t="s">
        <v>169</v>
      </c>
      <c r="D147" s="26">
        <f>SUMIF($J$10:$IV$10,"E",J147:IV147)</f>
        <v>28670</v>
      </c>
      <c r="E147" s="26">
        <f>SUMIF($J$10:$IV$10,"F",J147:IV147)</f>
        <v>28670</v>
      </c>
      <c r="F147" s="26">
        <f>SUMIF($J$10:$IV$10,"K",J147:IV147)</f>
        <v>28670</v>
      </c>
      <c r="G147" s="122">
        <f>F147/D147</f>
        <v>1</v>
      </c>
      <c r="H147" s="122">
        <f>F147/E147</f>
        <v>1</v>
      </c>
      <c r="I147" s="26"/>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v>1738</v>
      </c>
      <c r="FT147" s="27">
        <v>1738</v>
      </c>
      <c r="FU147" s="27">
        <v>1738</v>
      </c>
      <c r="FV147" s="27"/>
      <c r="FW147" s="27"/>
      <c r="FX147" s="27"/>
      <c r="FY147" s="27">
        <v>24683</v>
      </c>
      <c r="FZ147" s="27">
        <v>24683</v>
      </c>
      <c r="GA147" s="27">
        <v>24683</v>
      </c>
      <c r="GB147" s="27"/>
      <c r="GC147" s="27"/>
      <c r="GD147" s="27"/>
      <c r="GE147" s="27"/>
      <c r="GF147" s="27"/>
      <c r="GG147" s="27"/>
      <c r="GH147" s="27"/>
      <c r="GI147" s="27"/>
      <c r="GJ147" s="27"/>
      <c r="GK147" s="27">
        <v>2023</v>
      </c>
      <c r="GL147" s="27">
        <v>2023</v>
      </c>
      <c r="GM147" s="27">
        <v>2023</v>
      </c>
      <c r="GN147" s="27"/>
      <c r="GO147" s="27"/>
      <c r="GP147" s="27"/>
      <c r="GQ147" s="27"/>
      <c r="GR147" s="27"/>
      <c r="GS147" s="27"/>
      <c r="GT147" s="27"/>
      <c r="GU147" s="27"/>
      <c r="GV147" s="27"/>
      <c r="GW147" s="27">
        <v>226</v>
      </c>
      <c r="GX147" s="27">
        <v>226</v>
      </c>
      <c r="GY147" s="27">
        <v>226</v>
      </c>
      <c r="GZ147" s="27"/>
      <c r="HA147" s="27"/>
      <c r="HB147" s="27"/>
    </row>
    <row r="148" spans="1:210" s="2" customFormat="1" ht="15.75">
      <c r="A148" s="23" t="s">
        <v>278</v>
      </c>
      <c r="B148" s="24" t="s">
        <v>106</v>
      </c>
      <c r="C148" s="25" t="s">
        <v>169</v>
      </c>
      <c r="D148" s="26">
        <f>SUMIF($J$10:$IV$10,"E",J148:IV148)</f>
        <v>28670</v>
      </c>
      <c r="E148" s="26">
        <f>SUMIF($J$10:$IV$10,"F",J148:IV148)</f>
        <v>28643</v>
      </c>
      <c r="F148" s="26">
        <f>SUMIF($J$10:$IV$10,"K",J148:IV148)</f>
        <v>28643</v>
      </c>
      <c r="G148" s="122">
        <f>F148/D148</f>
        <v>0.9990582490408092</v>
      </c>
      <c r="H148" s="122">
        <f>F148/E148</f>
        <v>1</v>
      </c>
      <c r="I148" s="26"/>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v>1738</v>
      </c>
      <c r="FT148" s="27">
        <v>1738</v>
      </c>
      <c r="FU148" s="27">
        <v>1738</v>
      </c>
      <c r="FV148" s="27"/>
      <c r="FW148" s="27"/>
      <c r="FX148" s="27"/>
      <c r="FY148" s="27">
        <v>24683</v>
      </c>
      <c r="FZ148" s="27">
        <v>24683</v>
      </c>
      <c r="GA148" s="27">
        <v>24683</v>
      </c>
      <c r="GB148" s="27"/>
      <c r="GC148" s="27"/>
      <c r="GD148" s="27"/>
      <c r="GE148" s="27"/>
      <c r="GF148" s="27"/>
      <c r="GG148" s="27"/>
      <c r="GH148" s="27"/>
      <c r="GI148" s="27"/>
      <c r="GJ148" s="27"/>
      <c r="GK148" s="27">
        <v>2023</v>
      </c>
      <c r="GL148" s="27">
        <v>1996</v>
      </c>
      <c r="GM148" s="27">
        <v>1996</v>
      </c>
      <c r="GN148" s="27"/>
      <c r="GO148" s="27"/>
      <c r="GP148" s="27"/>
      <c r="GQ148" s="27"/>
      <c r="GR148" s="27"/>
      <c r="GS148" s="27"/>
      <c r="GT148" s="27"/>
      <c r="GU148" s="27"/>
      <c r="GV148" s="27"/>
      <c r="GW148" s="27">
        <v>226</v>
      </c>
      <c r="GX148" s="27">
        <v>226</v>
      </c>
      <c r="GY148" s="27">
        <v>226</v>
      </c>
      <c r="GZ148" s="27"/>
      <c r="HA148" s="27"/>
      <c r="HB148" s="27"/>
    </row>
    <row r="149" spans="1:210" s="8" customFormat="1" ht="16.5">
      <c r="A149" s="28">
        <v>6</v>
      </c>
      <c r="B149" s="29" t="s">
        <v>104</v>
      </c>
      <c r="C149" s="33"/>
      <c r="D149" s="26"/>
      <c r="E149" s="26"/>
      <c r="F149" s="26"/>
      <c r="G149" s="26"/>
      <c r="H149" s="26"/>
      <c r="I149" s="26"/>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17"/>
      <c r="HA149" s="17"/>
      <c r="HB149" s="17"/>
    </row>
    <row r="150" spans="1:210" s="2" customFormat="1" ht="15.75">
      <c r="A150" s="23" t="s">
        <v>283</v>
      </c>
      <c r="B150" s="24" t="s">
        <v>105</v>
      </c>
      <c r="C150" s="25" t="s">
        <v>169</v>
      </c>
      <c r="D150" s="26">
        <f>SUMIF($J$10:$IV$10,"E",J150:IV150)</f>
        <v>2351763</v>
      </c>
      <c r="E150" s="26">
        <f>SUMIF($J$10:$IV$10,"F",J150:IV150)</f>
        <v>2666958</v>
      </c>
      <c r="F150" s="26">
        <f>SUMIF($J$10:$IV$10,"K",J150:IV150)</f>
        <v>2666958</v>
      </c>
      <c r="G150" s="122">
        <f>F150/D150</f>
        <v>1.134024984660444</v>
      </c>
      <c r="H150" s="122">
        <f>F150/E150</f>
        <v>1</v>
      </c>
      <c r="I150" s="26"/>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v>2255567</v>
      </c>
      <c r="FQ150" s="27">
        <v>2576948</v>
      </c>
      <c r="FR150" s="27">
        <v>2576948</v>
      </c>
      <c r="FS150" s="27">
        <v>33052</v>
      </c>
      <c r="FT150" s="27">
        <v>33052</v>
      </c>
      <c r="FU150" s="27">
        <v>33052</v>
      </c>
      <c r="FV150" s="27">
        <v>18541</v>
      </c>
      <c r="FW150" s="27">
        <v>18549</v>
      </c>
      <c r="FX150" s="27">
        <v>18549</v>
      </c>
      <c r="FY150" s="27">
        <v>-104550</v>
      </c>
      <c r="FZ150" s="27">
        <v>-112454</v>
      </c>
      <c r="GA150" s="27">
        <v>-112454</v>
      </c>
      <c r="GB150" s="27"/>
      <c r="GC150" s="27"/>
      <c r="GD150" s="27"/>
      <c r="GE150" s="27">
        <v>23800</v>
      </c>
      <c r="GF150" s="27">
        <v>24895</v>
      </c>
      <c r="GG150" s="27">
        <v>24895</v>
      </c>
      <c r="GH150" s="27"/>
      <c r="GI150" s="27"/>
      <c r="GJ150" s="27"/>
      <c r="GK150" s="27">
        <v>16016</v>
      </c>
      <c r="GL150" s="27">
        <v>16553</v>
      </c>
      <c r="GM150" s="27">
        <v>16553</v>
      </c>
      <c r="GN150" s="27"/>
      <c r="GO150" s="27"/>
      <c r="GP150" s="27"/>
      <c r="GQ150" s="27">
        <v>23372</v>
      </c>
      <c r="GR150" s="27">
        <v>23406</v>
      </c>
      <c r="GS150" s="27">
        <v>23406</v>
      </c>
      <c r="GT150" s="27">
        <v>16665</v>
      </c>
      <c r="GU150" s="27">
        <v>16709</v>
      </c>
      <c r="GV150" s="27">
        <v>16709</v>
      </c>
      <c r="GW150" s="27">
        <v>62435</v>
      </c>
      <c r="GX150" s="27">
        <v>62435</v>
      </c>
      <c r="GY150" s="27">
        <v>62435</v>
      </c>
      <c r="GZ150" s="27">
        <v>6865</v>
      </c>
      <c r="HA150" s="27">
        <v>6865</v>
      </c>
      <c r="HB150" s="27">
        <v>6865</v>
      </c>
    </row>
    <row r="151" spans="1:210" s="2" customFormat="1" ht="15.75">
      <c r="A151" s="23" t="s">
        <v>284</v>
      </c>
      <c r="B151" s="24" t="s">
        <v>106</v>
      </c>
      <c r="C151" s="25" t="s">
        <v>169</v>
      </c>
      <c r="D151" s="26">
        <f>SUMIF($J$10:$IV$10,"E",J151:IV151)</f>
        <v>2666958</v>
      </c>
      <c r="E151" s="26">
        <f>SUMIF($J$10:$IV$10,"F",J151:IV151)</f>
        <v>2666369</v>
      </c>
      <c r="F151" s="26">
        <f>SUMIF($J$10:$IV$10,"K",J151:IV151)</f>
        <v>2680978</v>
      </c>
      <c r="G151" s="122">
        <f>F151/D151</f>
        <v>1.0052569256808694</v>
      </c>
      <c r="H151" s="122">
        <f>F151/E151</f>
        <v>1.0054789865918783</v>
      </c>
      <c r="I151" s="26"/>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v>2576948</v>
      </c>
      <c r="FQ151" s="27">
        <v>2581867</v>
      </c>
      <c r="FR151" s="27">
        <v>2593778</v>
      </c>
      <c r="FS151" s="27">
        <v>33052</v>
      </c>
      <c r="FT151" s="27">
        <v>33052</v>
      </c>
      <c r="FU151" s="27">
        <v>33052</v>
      </c>
      <c r="FV151" s="27">
        <v>18549</v>
      </c>
      <c r="FW151" s="27">
        <v>18549</v>
      </c>
      <c r="FX151" s="27">
        <v>18549</v>
      </c>
      <c r="FY151" s="27">
        <v>-112454</v>
      </c>
      <c r="FZ151" s="27">
        <v>-118654</v>
      </c>
      <c r="GA151" s="27">
        <v>-117825</v>
      </c>
      <c r="GB151" s="27"/>
      <c r="GC151" s="27"/>
      <c r="GD151" s="27"/>
      <c r="GE151" s="27">
        <v>24895</v>
      </c>
      <c r="GF151" s="27">
        <v>24895</v>
      </c>
      <c r="GG151" s="27">
        <v>26764</v>
      </c>
      <c r="GH151" s="27"/>
      <c r="GI151" s="27"/>
      <c r="GJ151" s="27"/>
      <c r="GK151" s="27">
        <v>16553</v>
      </c>
      <c r="GL151" s="27">
        <v>17245</v>
      </c>
      <c r="GM151" s="27">
        <v>17245</v>
      </c>
      <c r="GN151" s="27"/>
      <c r="GO151" s="27"/>
      <c r="GP151" s="27"/>
      <c r="GQ151" s="27">
        <v>23406</v>
      </c>
      <c r="GR151" s="27">
        <v>23406</v>
      </c>
      <c r="GS151" s="27">
        <v>23406</v>
      </c>
      <c r="GT151" s="27">
        <v>16709</v>
      </c>
      <c r="GU151" s="27">
        <v>16709</v>
      </c>
      <c r="GV151" s="27">
        <v>16709</v>
      </c>
      <c r="GW151" s="27">
        <v>62435</v>
      </c>
      <c r="GX151" s="27">
        <v>62435</v>
      </c>
      <c r="GY151" s="27">
        <v>62435</v>
      </c>
      <c r="GZ151" s="27">
        <v>6865</v>
      </c>
      <c r="HA151" s="27">
        <v>6865</v>
      </c>
      <c r="HB151" s="27">
        <v>6865</v>
      </c>
    </row>
    <row r="152" spans="1:210" s="8" customFormat="1" ht="33">
      <c r="A152" s="28" t="s">
        <v>155</v>
      </c>
      <c r="B152" s="29" t="s">
        <v>164</v>
      </c>
      <c r="C152" s="30"/>
      <c r="D152" s="26"/>
      <c r="E152" s="26"/>
      <c r="F152" s="26"/>
      <c r="G152" s="26"/>
      <c r="H152" s="26"/>
      <c r="I152" s="26"/>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row>
    <row r="153" spans="1:210" s="6" customFormat="1" ht="33">
      <c r="A153" s="60">
        <v>1</v>
      </c>
      <c r="B153" s="61" t="s">
        <v>129</v>
      </c>
      <c r="C153" s="33" t="s">
        <v>132</v>
      </c>
      <c r="D153" s="26">
        <f>SUMIF($J$10:$IV$10,"E",J153:IV153)</f>
        <v>36900</v>
      </c>
      <c r="E153" s="26">
        <f>SUMIF($J$10:$IV$10,"F",J153:IV153)</f>
        <v>35123</v>
      </c>
      <c r="F153" s="26">
        <f>SUMIF($J$10:$IV$10,"K",J153:IV153)</f>
        <v>36048</v>
      </c>
      <c r="G153" s="122">
        <f>F153/D153</f>
        <v>0.9769105691056911</v>
      </c>
      <c r="H153" s="122"/>
      <c r="I153" s="26"/>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64">
        <v>17964</v>
      </c>
      <c r="ED153" s="64"/>
      <c r="EE153" s="64"/>
      <c r="EF153" s="64">
        <v>1800</v>
      </c>
      <c r="EG153" s="64">
        <v>1800</v>
      </c>
      <c r="EH153" s="64">
        <v>1800</v>
      </c>
      <c r="EI153" s="37"/>
      <c r="EJ153" s="64">
        <v>17001</v>
      </c>
      <c r="EK153" s="64">
        <v>17926</v>
      </c>
      <c r="EL153" s="37"/>
      <c r="EM153" s="37"/>
      <c r="EN153" s="37"/>
      <c r="EO153" s="37"/>
      <c r="EP153" s="37"/>
      <c r="EQ153" s="37"/>
      <c r="ER153" s="64">
        <v>17136</v>
      </c>
      <c r="ES153" s="64">
        <v>16322</v>
      </c>
      <c r="ET153" s="64">
        <v>16322</v>
      </c>
      <c r="EU153" s="37"/>
      <c r="EV153" s="37"/>
      <c r="EW153" s="37"/>
      <c r="EX153" s="64"/>
      <c r="EY153" s="64"/>
      <c r="EZ153" s="64"/>
      <c r="FA153" s="37"/>
      <c r="FB153" s="37"/>
      <c r="FC153" s="37"/>
      <c r="FD153" s="37"/>
      <c r="FE153" s="37"/>
      <c r="FF153" s="37"/>
      <c r="FG153" s="37"/>
      <c r="FH153" s="37"/>
      <c r="FI153" s="37"/>
      <c r="FJ153" s="37"/>
      <c r="FK153" s="37"/>
      <c r="FL153" s="37"/>
      <c r="FM153" s="37"/>
      <c r="FN153" s="37"/>
      <c r="FO153" s="37"/>
      <c r="FP153" s="15"/>
      <c r="FQ153" s="15"/>
      <c r="FR153" s="15"/>
      <c r="FS153" s="15"/>
      <c r="FT153" s="15"/>
      <c r="FU153" s="15"/>
      <c r="FV153" s="15"/>
      <c r="FW153" s="15"/>
      <c r="FX153" s="15"/>
      <c r="FY153" s="17"/>
      <c r="FZ153" s="17"/>
      <c r="GA153" s="17"/>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row>
    <row r="154" spans="1:210" s="6" customFormat="1" ht="16.5">
      <c r="A154" s="60">
        <v>2</v>
      </c>
      <c r="B154" s="61" t="s">
        <v>130</v>
      </c>
      <c r="C154" s="33" t="s">
        <v>131</v>
      </c>
      <c r="D154" s="26">
        <f>SUMIF($J$10:$IV$10,"E",J154:IV154)</f>
        <v>0</v>
      </c>
      <c r="E154" s="26">
        <f>SUMIF($J$10:$IV$10,"F",J154:IV154)</f>
        <v>0</v>
      </c>
      <c r="F154" s="26">
        <f>SUMIF($J$10:$IV$10,"K",J154:IV154)</f>
        <v>0</v>
      </c>
      <c r="G154" s="26"/>
      <c r="H154" s="26"/>
      <c r="I154" s="26"/>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64"/>
      <c r="ES154" s="64"/>
      <c r="ET154" s="64"/>
      <c r="EU154" s="37"/>
      <c r="EV154" s="37"/>
      <c r="EW154" s="37"/>
      <c r="EX154" s="64"/>
      <c r="EY154" s="64"/>
      <c r="EZ154" s="64"/>
      <c r="FA154" s="37"/>
      <c r="FB154" s="37"/>
      <c r="FC154" s="37"/>
      <c r="FD154" s="37"/>
      <c r="FE154" s="37"/>
      <c r="FF154" s="37"/>
      <c r="FG154" s="37"/>
      <c r="FH154" s="37"/>
      <c r="FI154" s="37"/>
      <c r="FJ154" s="37"/>
      <c r="FK154" s="37"/>
      <c r="FL154" s="37"/>
      <c r="FM154" s="37"/>
      <c r="FN154" s="37"/>
      <c r="FO154" s="37"/>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row>
    <row r="155" spans="1:210" s="6" customFormat="1" ht="33">
      <c r="A155" s="28" t="s">
        <v>156</v>
      </c>
      <c r="B155" s="29" t="s">
        <v>157</v>
      </c>
      <c r="C155" s="59"/>
      <c r="D155" s="26"/>
      <c r="E155" s="26"/>
      <c r="F155" s="26"/>
      <c r="G155" s="26"/>
      <c r="H155" s="26"/>
      <c r="I155" s="26"/>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64"/>
      <c r="ES155" s="64"/>
      <c r="ET155" s="64"/>
      <c r="EU155" s="37"/>
      <c r="EV155" s="37"/>
      <c r="EW155" s="37"/>
      <c r="EX155" s="64"/>
      <c r="EY155" s="64"/>
      <c r="EZ155" s="64"/>
      <c r="FA155" s="37"/>
      <c r="FB155" s="37"/>
      <c r="FC155" s="37"/>
      <c r="FD155" s="37"/>
      <c r="FE155" s="37"/>
      <c r="FF155" s="37"/>
      <c r="FG155" s="37"/>
      <c r="FH155" s="37"/>
      <c r="FI155" s="37"/>
      <c r="FJ155" s="37"/>
      <c r="FK155" s="37"/>
      <c r="FL155" s="37"/>
      <c r="FM155" s="37"/>
      <c r="FN155" s="37"/>
      <c r="FO155" s="37"/>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row>
    <row r="156" spans="1:210" s="6" customFormat="1" ht="33">
      <c r="A156" s="60">
        <v>1</v>
      </c>
      <c r="B156" s="61" t="s">
        <v>158</v>
      </c>
      <c r="C156" s="33" t="s">
        <v>168</v>
      </c>
      <c r="D156" s="26">
        <f>DH156</f>
        <v>132</v>
      </c>
      <c r="E156" s="26"/>
      <c r="F156" s="26">
        <f>DJ156</f>
        <v>109</v>
      </c>
      <c r="G156" s="122">
        <f>F156/D156</f>
        <v>0.8257575757575758</v>
      </c>
      <c r="H156" s="122"/>
      <c r="I156" s="26"/>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64"/>
      <c r="AO156" s="64"/>
      <c r="AP156" s="64"/>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64">
        <v>1</v>
      </c>
      <c r="BM156" s="64">
        <v>1</v>
      </c>
      <c r="BN156" s="64">
        <v>1</v>
      </c>
      <c r="BO156" s="37"/>
      <c r="BP156" s="37"/>
      <c r="BQ156" s="37"/>
      <c r="BR156" s="37"/>
      <c r="BS156" s="64">
        <v>4</v>
      </c>
      <c r="BT156" s="64">
        <v>2</v>
      </c>
      <c r="BU156" s="37"/>
      <c r="BV156" s="37"/>
      <c r="BW156" s="37"/>
      <c r="BX156" s="37"/>
      <c r="BY156" s="37"/>
      <c r="BZ156" s="37"/>
      <c r="CA156" s="37"/>
      <c r="CB156" s="37"/>
      <c r="CC156" s="37"/>
      <c r="CD156" s="37"/>
      <c r="CE156" s="37"/>
      <c r="CF156" s="37"/>
      <c r="CG156" s="37"/>
      <c r="CH156" s="37"/>
      <c r="CI156" s="37"/>
      <c r="CJ156" s="37"/>
      <c r="CK156" s="37"/>
      <c r="CL156" s="37"/>
      <c r="CM156" s="64">
        <v>1</v>
      </c>
      <c r="CN156" s="64">
        <v>1</v>
      </c>
      <c r="CO156" s="64"/>
      <c r="CP156" s="64"/>
      <c r="CQ156" s="64"/>
      <c r="CR156" s="37"/>
      <c r="CS156" s="37"/>
      <c r="CT156" s="37"/>
      <c r="CU156" s="37"/>
      <c r="CV156" s="37"/>
      <c r="CW156" s="37"/>
      <c r="CX156" s="37"/>
      <c r="CY156" s="64">
        <v>6</v>
      </c>
      <c r="CZ156" s="64">
        <v>4</v>
      </c>
      <c r="DA156" s="64">
        <v>2</v>
      </c>
      <c r="DB156" s="37"/>
      <c r="DC156" s="37"/>
      <c r="DD156" s="37"/>
      <c r="DE156" s="37"/>
      <c r="DF156" s="37"/>
      <c r="DG156" s="37"/>
      <c r="DH156" s="64">
        <v>132</v>
      </c>
      <c r="DI156" s="64"/>
      <c r="DJ156" s="64">
        <v>109</v>
      </c>
      <c r="DK156" s="37"/>
      <c r="DL156" s="37"/>
      <c r="DM156" s="37"/>
      <c r="DN156" s="37"/>
      <c r="DO156" s="37"/>
      <c r="DP156" s="37"/>
      <c r="DQ156" s="37"/>
      <c r="DR156" s="37"/>
      <c r="DS156" s="37"/>
      <c r="DT156" s="37"/>
      <c r="DU156" s="37"/>
      <c r="DV156" s="37"/>
      <c r="DW156" s="37"/>
      <c r="DX156" s="37"/>
      <c r="DY156" s="37"/>
      <c r="DZ156" s="37"/>
      <c r="EA156" s="37"/>
      <c r="EB156" s="37"/>
      <c r="EC156" s="64"/>
      <c r="ED156" s="37"/>
      <c r="EE156" s="64">
        <v>4</v>
      </c>
      <c r="EF156" s="37"/>
      <c r="EG156" s="37"/>
      <c r="EH156" s="37"/>
      <c r="EI156" s="64">
        <v>1</v>
      </c>
      <c r="EJ156" s="64">
        <v>3</v>
      </c>
      <c r="EK156" s="64">
        <v>2</v>
      </c>
      <c r="EL156" s="37"/>
      <c r="EM156" s="37"/>
      <c r="EN156" s="37"/>
      <c r="EO156" s="64"/>
      <c r="EP156" s="64"/>
      <c r="EQ156" s="64"/>
      <c r="ER156" s="64">
        <v>1</v>
      </c>
      <c r="ES156" s="64">
        <v>2</v>
      </c>
      <c r="ET156" s="64">
        <v>2</v>
      </c>
      <c r="EU156" s="37"/>
      <c r="EV156" s="37"/>
      <c r="EW156" s="37"/>
      <c r="EX156" s="64">
        <v>2</v>
      </c>
      <c r="EY156" s="64">
        <v>5</v>
      </c>
      <c r="EZ156" s="64">
        <v>14</v>
      </c>
      <c r="FA156" s="37"/>
      <c r="FB156" s="37"/>
      <c r="FC156" s="37"/>
      <c r="FD156" s="64"/>
      <c r="FE156" s="37"/>
      <c r="FF156" s="64"/>
      <c r="FG156" s="64">
        <v>4</v>
      </c>
      <c r="FH156" s="64">
        <v>4</v>
      </c>
      <c r="FI156" s="64">
        <v>4</v>
      </c>
      <c r="FJ156" s="37">
        <v>7</v>
      </c>
      <c r="FK156" s="37">
        <v>7</v>
      </c>
      <c r="FL156" s="64">
        <v>3</v>
      </c>
      <c r="FM156" s="37"/>
      <c r="FN156" s="37"/>
      <c r="FO156" s="37"/>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row>
    <row r="157" spans="1:210" s="6" customFormat="1" ht="33">
      <c r="A157" s="60">
        <v>2</v>
      </c>
      <c r="B157" s="61" t="s">
        <v>159</v>
      </c>
      <c r="C157" s="33" t="s">
        <v>168</v>
      </c>
      <c r="D157" s="26">
        <f>DH157</f>
        <v>115</v>
      </c>
      <c r="E157" s="26"/>
      <c r="F157" s="26">
        <f>DJ157</f>
        <v>97</v>
      </c>
      <c r="G157" s="122">
        <f>F157/D157</f>
        <v>0.8434782608695652</v>
      </c>
      <c r="H157" s="122"/>
      <c r="I157" s="26"/>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64"/>
      <c r="AO157" s="64"/>
      <c r="AP157" s="64"/>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64">
        <v>1</v>
      </c>
      <c r="BM157" s="64">
        <v>1</v>
      </c>
      <c r="BN157" s="64">
        <v>1</v>
      </c>
      <c r="BO157" s="37"/>
      <c r="BP157" s="37"/>
      <c r="BQ157" s="37"/>
      <c r="BR157" s="37"/>
      <c r="BS157" s="64">
        <v>4</v>
      </c>
      <c r="BT157" s="64">
        <v>2</v>
      </c>
      <c r="BU157" s="37"/>
      <c r="BV157" s="37"/>
      <c r="BW157" s="37"/>
      <c r="BX157" s="37"/>
      <c r="BY157" s="37"/>
      <c r="BZ157" s="37"/>
      <c r="CA157" s="37"/>
      <c r="CB157" s="37"/>
      <c r="CC157" s="37"/>
      <c r="CD157" s="37"/>
      <c r="CE157" s="37"/>
      <c r="CF157" s="37"/>
      <c r="CG157" s="37"/>
      <c r="CH157" s="37"/>
      <c r="CI157" s="37"/>
      <c r="CJ157" s="37"/>
      <c r="CK157" s="37"/>
      <c r="CL157" s="37"/>
      <c r="CM157" s="64">
        <v>1</v>
      </c>
      <c r="CN157" s="64">
        <v>1</v>
      </c>
      <c r="CO157" s="37"/>
      <c r="CP157" s="64"/>
      <c r="CQ157" s="64"/>
      <c r="CR157" s="37"/>
      <c r="CS157" s="37"/>
      <c r="CT157" s="37"/>
      <c r="CU157" s="37"/>
      <c r="CV157" s="37"/>
      <c r="CW157" s="37"/>
      <c r="CX157" s="37"/>
      <c r="CY157" s="64">
        <v>3</v>
      </c>
      <c r="CZ157" s="64">
        <v>4</v>
      </c>
      <c r="DA157" s="64">
        <v>2</v>
      </c>
      <c r="DB157" s="37"/>
      <c r="DC157" s="37"/>
      <c r="DD157" s="37"/>
      <c r="DE157" s="37"/>
      <c r="DF157" s="37"/>
      <c r="DG157" s="37"/>
      <c r="DH157" s="64">
        <v>115</v>
      </c>
      <c r="DI157" s="64"/>
      <c r="DJ157" s="64">
        <v>97</v>
      </c>
      <c r="DK157" s="37"/>
      <c r="DL157" s="37"/>
      <c r="DM157" s="37"/>
      <c r="DN157" s="37"/>
      <c r="DO157" s="37"/>
      <c r="DP157" s="37"/>
      <c r="DQ157" s="37"/>
      <c r="DR157" s="37"/>
      <c r="DS157" s="37"/>
      <c r="DT157" s="37"/>
      <c r="DU157" s="37"/>
      <c r="DV157" s="37"/>
      <c r="DW157" s="37"/>
      <c r="DX157" s="37"/>
      <c r="DY157" s="37"/>
      <c r="DZ157" s="37"/>
      <c r="EA157" s="37"/>
      <c r="EB157" s="37"/>
      <c r="EC157" s="64"/>
      <c r="ED157" s="37"/>
      <c r="EE157" s="64">
        <v>2</v>
      </c>
      <c r="EF157" s="37"/>
      <c r="EG157" s="37"/>
      <c r="EH157" s="37"/>
      <c r="EI157" s="64">
        <v>1</v>
      </c>
      <c r="EJ157" s="64">
        <v>3</v>
      </c>
      <c r="EK157" s="64">
        <v>1</v>
      </c>
      <c r="EL157" s="37"/>
      <c r="EM157" s="37"/>
      <c r="EN157" s="37"/>
      <c r="EO157" s="64"/>
      <c r="EP157" s="64"/>
      <c r="EQ157" s="64"/>
      <c r="ER157" s="64">
        <v>1</v>
      </c>
      <c r="ES157" s="64">
        <v>2</v>
      </c>
      <c r="ET157" s="64">
        <v>1</v>
      </c>
      <c r="EU157" s="37"/>
      <c r="EV157" s="37"/>
      <c r="EW157" s="37"/>
      <c r="EX157" s="64">
        <v>1</v>
      </c>
      <c r="EY157" s="64">
        <v>3</v>
      </c>
      <c r="EZ157" s="64">
        <v>1</v>
      </c>
      <c r="FA157" s="37"/>
      <c r="FB157" s="37"/>
      <c r="FC157" s="37"/>
      <c r="FD157" s="64"/>
      <c r="FE157" s="37"/>
      <c r="FF157" s="64"/>
      <c r="FG157" s="64">
        <v>4</v>
      </c>
      <c r="FH157" s="64">
        <v>4</v>
      </c>
      <c r="FI157" s="64">
        <v>4</v>
      </c>
      <c r="FJ157" s="37">
        <v>7</v>
      </c>
      <c r="FK157" s="37">
        <v>7</v>
      </c>
      <c r="FL157" s="64">
        <v>3</v>
      </c>
      <c r="FM157" s="37"/>
      <c r="FN157" s="37"/>
      <c r="FO157" s="37"/>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row>
    <row r="158" spans="1:210" s="6" customFormat="1" ht="49.5">
      <c r="A158" s="60">
        <v>3</v>
      </c>
      <c r="B158" s="61" t="s">
        <v>160</v>
      </c>
      <c r="C158" s="33" t="s">
        <v>175</v>
      </c>
      <c r="D158" s="168" t="str">
        <f>DH158</f>
        <v>1.160 tổ chức và cá nhân</v>
      </c>
      <c r="E158" s="168">
        <f>SUMIF($J$10:$IV$10,"F",J158:IV158)</f>
        <v>45</v>
      </c>
      <c r="F158" s="168" t="str">
        <f>DJ158</f>
        <v>565 tổ chức và 2.745 cá nhân</v>
      </c>
      <c r="G158" s="122"/>
      <c r="H158" s="122"/>
      <c r="I158" s="26"/>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64"/>
      <c r="AO158" s="64"/>
      <c r="AP158" s="64"/>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64">
        <v>4</v>
      </c>
      <c r="BT158" s="64">
        <v>2</v>
      </c>
      <c r="BU158" s="37"/>
      <c r="BV158" s="37"/>
      <c r="BW158" s="37"/>
      <c r="BX158" s="37"/>
      <c r="BY158" s="37"/>
      <c r="BZ158" s="37"/>
      <c r="CA158" s="37"/>
      <c r="CB158" s="37"/>
      <c r="CC158" s="37"/>
      <c r="CD158" s="37"/>
      <c r="CE158" s="37"/>
      <c r="CF158" s="37"/>
      <c r="CG158" s="37"/>
      <c r="CH158" s="37"/>
      <c r="CI158" s="37"/>
      <c r="CJ158" s="37"/>
      <c r="CK158" s="37"/>
      <c r="CL158" s="37"/>
      <c r="CM158" s="64">
        <v>1</v>
      </c>
      <c r="CN158" s="64">
        <v>1</v>
      </c>
      <c r="CO158" s="37"/>
      <c r="CP158" s="64"/>
      <c r="CQ158" s="64"/>
      <c r="CR158" s="37"/>
      <c r="CS158" s="37"/>
      <c r="CT158" s="37"/>
      <c r="CU158" s="37"/>
      <c r="CV158" s="37"/>
      <c r="CW158" s="37"/>
      <c r="CX158" s="37"/>
      <c r="CY158" s="64">
        <v>27</v>
      </c>
      <c r="CZ158" s="64">
        <v>4</v>
      </c>
      <c r="DA158" s="64">
        <v>5</v>
      </c>
      <c r="DB158" s="37"/>
      <c r="DC158" s="37"/>
      <c r="DD158" s="37"/>
      <c r="DE158" s="37"/>
      <c r="DF158" s="37"/>
      <c r="DG158" s="37"/>
      <c r="DH158" s="143" t="s">
        <v>499</v>
      </c>
      <c r="DI158" s="64"/>
      <c r="DJ158" s="143" t="s">
        <v>500</v>
      </c>
      <c r="DK158" s="37"/>
      <c r="DL158" s="37"/>
      <c r="DM158" s="37"/>
      <c r="DN158" s="37"/>
      <c r="DO158" s="37"/>
      <c r="DP158" s="37"/>
      <c r="DQ158" s="37"/>
      <c r="DR158" s="37"/>
      <c r="DS158" s="37"/>
      <c r="DT158" s="37"/>
      <c r="DU158" s="37"/>
      <c r="DV158" s="37"/>
      <c r="DW158" s="37"/>
      <c r="DX158" s="37"/>
      <c r="DY158" s="37"/>
      <c r="DZ158" s="37"/>
      <c r="EA158" s="37"/>
      <c r="EB158" s="37"/>
      <c r="EC158" s="64"/>
      <c r="ED158" s="37"/>
      <c r="EE158" s="64">
        <v>11</v>
      </c>
      <c r="EF158" s="37"/>
      <c r="EG158" s="37"/>
      <c r="EH158" s="37"/>
      <c r="EI158" s="64">
        <v>1</v>
      </c>
      <c r="EJ158" s="64">
        <v>3</v>
      </c>
      <c r="EK158" s="64">
        <v>2</v>
      </c>
      <c r="EL158" s="37"/>
      <c r="EM158" s="37"/>
      <c r="EN158" s="37"/>
      <c r="EO158" s="64"/>
      <c r="EP158" s="64"/>
      <c r="EQ158" s="64"/>
      <c r="ER158" s="64">
        <v>4</v>
      </c>
      <c r="ES158" s="64">
        <v>2</v>
      </c>
      <c r="ET158" s="64">
        <v>1</v>
      </c>
      <c r="EU158" s="37"/>
      <c r="EV158" s="37"/>
      <c r="EW158" s="37"/>
      <c r="EX158" s="64">
        <v>20</v>
      </c>
      <c r="EY158" s="64">
        <v>20</v>
      </c>
      <c r="EZ158" s="64">
        <v>49</v>
      </c>
      <c r="FA158" s="37"/>
      <c r="FB158" s="37"/>
      <c r="FC158" s="37"/>
      <c r="FD158" s="64"/>
      <c r="FE158" s="37"/>
      <c r="FF158" s="64"/>
      <c r="FG158" s="64">
        <v>4</v>
      </c>
      <c r="FH158" s="64">
        <v>4</v>
      </c>
      <c r="FI158" s="64">
        <v>4</v>
      </c>
      <c r="FJ158" s="37">
        <v>7</v>
      </c>
      <c r="FK158" s="37">
        <v>7</v>
      </c>
      <c r="FL158" s="64">
        <v>3</v>
      </c>
      <c r="FM158" s="37"/>
      <c r="FN158" s="37"/>
      <c r="FO158" s="37"/>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row>
    <row r="159" spans="1:210" s="6" customFormat="1" ht="53.25" customHeight="1">
      <c r="A159" s="60">
        <v>4</v>
      </c>
      <c r="B159" s="61" t="s">
        <v>161</v>
      </c>
      <c r="C159" s="33" t="s">
        <v>175</v>
      </c>
      <c r="D159" s="168" t="str">
        <f>DH159</f>
        <v>219 tổ chức, cá nhân</v>
      </c>
      <c r="E159" s="168"/>
      <c r="F159" s="168" t="str">
        <f>DJ159</f>
        <v>630 tổ chức, cá nhân</v>
      </c>
      <c r="G159" s="122"/>
      <c r="H159" s="122"/>
      <c r="I159" s="26"/>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64">
        <v>2</v>
      </c>
      <c r="CZ159" s="64"/>
      <c r="DA159" s="64">
        <v>1</v>
      </c>
      <c r="DB159" s="37"/>
      <c r="DC159" s="37"/>
      <c r="DD159" s="37"/>
      <c r="DE159" s="37"/>
      <c r="DF159" s="37"/>
      <c r="DG159" s="37"/>
      <c r="DH159" s="143" t="s">
        <v>501</v>
      </c>
      <c r="DI159" s="143"/>
      <c r="DJ159" s="143" t="s">
        <v>502</v>
      </c>
      <c r="DK159" s="37"/>
      <c r="DL159" s="37"/>
      <c r="DM159" s="37"/>
      <c r="DN159" s="37"/>
      <c r="DO159" s="37"/>
      <c r="DP159" s="37"/>
      <c r="DQ159" s="37"/>
      <c r="DR159" s="37"/>
      <c r="DS159" s="37"/>
      <c r="DT159" s="37"/>
      <c r="DU159" s="37"/>
      <c r="DV159" s="37"/>
      <c r="DW159" s="37"/>
      <c r="DX159" s="37"/>
      <c r="DY159" s="37"/>
      <c r="DZ159" s="37"/>
      <c r="EA159" s="37"/>
      <c r="EB159" s="37"/>
      <c r="EC159" s="64"/>
      <c r="ED159" s="37"/>
      <c r="EE159" s="37"/>
      <c r="EF159" s="37"/>
      <c r="EG159" s="37"/>
      <c r="EH159" s="37"/>
      <c r="EI159" s="37"/>
      <c r="EJ159" s="37"/>
      <c r="EK159" s="37"/>
      <c r="EL159" s="37"/>
      <c r="EM159" s="37"/>
      <c r="EN159" s="37"/>
      <c r="EO159" s="64"/>
      <c r="EP159" s="64"/>
      <c r="EQ159" s="64"/>
      <c r="ER159" s="64">
        <v>1</v>
      </c>
      <c r="ES159" s="64"/>
      <c r="ET159" s="64"/>
      <c r="EU159" s="37"/>
      <c r="EV159" s="37"/>
      <c r="EW159" s="37"/>
      <c r="EX159" s="64"/>
      <c r="EY159" s="64"/>
      <c r="EZ159" s="64">
        <v>2</v>
      </c>
      <c r="FA159" s="37"/>
      <c r="FB159" s="37"/>
      <c r="FC159" s="37"/>
      <c r="FD159" s="37"/>
      <c r="FE159" s="37"/>
      <c r="FF159" s="37"/>
      <c r="FG159" s="37"/>
      <c r="FH159" s="37"/>
      <c r="FI159" s="37"/>
      <c r="FJ159" s="37"/>
      <c r="FK159" s="37"/>
      <c r="FL159" s="37"/>
      <c r="FM159" s="37"/>
      <c r="FN159" s="37"/>
      <c r="FO159" s="37"/>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row>
    <row r="160" spans="1:210" s="6" customFormat="1" ht="90">
      <c r="A160" s="60">
        <v>5</v>
      </c>
      <c r="B160" s="61" t="s">
        <v>162</v>
      </c>
      <c r="C160" s="62" t="s">
        <v>169</v>
      </c>
      <c r="D160" s="171" t="str">
        <f>DH160</f>
        <v>55.882,5 trđ, sai phạm về rừng 1.134,5 ha; đất 305,1m2</v>
      </c>
      <c r="E160" s="168"/>
      <c r="F160" s="171" t="str">
        <f>DJ160</f>
        <v>sai phạm các dạng về kinh tế với tổng số tiền là 68.658,12 triệu đồng</v>
      </c>
      <c r="G160" s="122"/>
      <c r="H160" s="122"/>
      <c r="I160" s="26"/>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64"/>
      <c r="CZ160" s="64"/>
      <c r="DA160" s="64"/>
      <c r="DB160" s="37"/>
      <c r="DC160" s="37"/>
      <c r="DD160" s="37"/>
      <c r="DE160" s="37"/>
      <c r="DF160" s="37"/>
      <c r="DG160" s="37"/>
      <c r="DH160" s="150" t="s">
        <v>391</v>
      </c>
      <c r="DI160" s="144"/>
      <c r="DJ160" s="149" t="s">
        <v>506</v>
      </c>
      <c r="DK160" s="37"/>
      <c r="DL160" s="37"/>
      <c r="DM160" s="37"/>
      <c r="DN160" s="37"/>
      <c r="DO160" s="37"/>
      <c r="DP160" s="37"/>
      <c r="DQ160" s="37"/>
      <c r="DR160" s="37"/>
      <c r="DS160" s="37"/>
      <c r="DT160" s="37"/>
      <c r="DU160" s="37"/>
      <c r="DV160" s="37"/>
      <c r="DW160" s="37"/>
      <c r="DX160" s="37"/>
      <c r="DY160" s="37"/>
      <c r="DZ160" s="37"/>
      <c r="EA160" s="37"/>
      <c r="EB160" s="37"/>
      <c r="EC160" s="137"/>
      <c r="ED160" s="37"/>
      <c r="EE160" s="37"/>
      <c r="EF160" s="37"/>
      <c r="EG160" s="37"/>
      <c r="EH160" s="37"/>
      <c r="EI160" s="37"/>
      <c r="EJ160" s="37"/>
      <c r="EK160" s="37"/>
      <c r="EL160" s="37"/>
      <c r="EM160" s="37"/>
      <c r="EN160" s="37"/>
      <c r="EO160" s="64"/>
      <c r="EP160" s="64"/>
      <c r="EQ160" s="64"/>
      <c r="ER160" s="64">
        <v>43.36</v>
      </c>
      <c r="ES160" s="64"/>
      <c r="ET160" s="78"/>
      <c r="EU160" s="37"/>
      <c r="EV160" s="37"/>
      <c r="EW160" s="37"/>
      <c r="EX160" s="64"/>
      <c r="EY160" s="64"/>
      <c r="EZ160" s="64">
        <v>63.71</v>
      </c>
      <c r="FA160" s="37"/>
      <c r="FB160" s="37"/>
      <c r="FC160" s="37"/>
      <c r="FD160" s="37"/>
      <c r="FE160" s="37"/>
      <c r="FF160" s="37"/>
      <c r="FG160" s="37"/>
      <c r="FH160" s="37"/>
      <c r="FI160" s="37"/>
      <c r="FJ160" s="37"/>
      <c r="FK160" s="37"/>
      <c r="FL160" s="37"/>
      <c r="FM160" s="37"/>
      <c r="FN160" s="37"/>
      <c r="FO160" s="37"/>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row>
    <row r="161" spans="1:210" s="6" customFormat="1" ht="49.5">
      <c r="A161" s="60" t="s">
        <v>277</v>
      </c>
      <c r="B161" s="61" t="s">
        <v>279</v>
      </c>
      <c r="C161" s="62" t="s">
        <v>169</v>
      </c>
      <c r="D161" s="171"/>
      <c r="E161" s="168"/>
      <c r="F161" s="171"/>
      <c r="G161" s="122"/>
      <c r="H161" s="122"/>
      <c r="I161" s="26"/>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64"/>
      <c r="CZ161" s="64"/>
      <c r="DA161" s="64"/>
      <c r="DB161" s="37"/>
      <c r="DC161" s="37"/>
      <c r="DD161" s="37"/>
      <c r="DE161" s="37"/>
      <c r="DF161" s="37"/>
      <c r="DG161" s="37"/>
      <c r="DH161" s="144"/>
      <c r="DI161" s="145"/>
      <c r="DJ161" s="145"/>
      <c r="DK161" s="37"/>
      <c r="DL161" s="37"/>
      <c r="DM161" s="37"/>
      <c r="DN161" s="37"/>
      <c r="DO161" s="37"/>
      <c r="DP161" s="37"/>
      <c r="DQ161" s="37"/>
      <c r="DR161" s="37"/>
      <c r="DS161" s="37"/>
      <c r="DT161" s="37"/>
      <c r="DU161" s="37"/>
      <c r="DV161" s="37"/>
      <c r="DW161" s="37"/>
      <c r="DX161" s="37"/>
      <c r="DY161" s="37"/>
      <c r="DZ161" s="37"/>
      <c r="EA161" s="37"/>
      <c r="EB161" s="37"/>
      <c r="EC161" s="137"/>
      <c r="ED161" s="37"/>
      <c r="EE161" s="37"/>
      <c r="EF161" s="37"/>
      <c r="EG161" s="37"/>
      <c r="EH161" s="37"/>
      <c r="EI161" s="37"/>
      <c r="EJ161" s="37"/>
      <c r="EK161" s="37"/>
      <c r="EL161" s="37"/>
      <c r="EM161" s="37"/>
      <c r="EN161" s="37"/>
      <c r="EO161" s="64"/>
      <c r="EP161" s="64"/>
      <c r="EQ161" s="64"/>
      <c r="ER161" s="64">
        <v>43.36</v>
      </c>
      <c r="ES161" s="64"/>
      <c r="ET161" s="78"/>
      <c r="EU161" s="37"/>
      <c r="EV161" s="37"/>
      <c r="EW161" s="37"/>
      <c r="EX161" s="37"/>
      <c r="EY161" s="37"/>
      <c r="EZ161" s="37"/>
      <c r="FA161" s="37"/>
      <c r="FB161" s="37"/>
      <c r="FC161" s="37"/>
      <c r="FD161" s="37"/>
      <c r="FE161" s="37"/>
      <c r="FF161" s="37"/>
      <c r="FG161" s="37"/>
      <c r="FH161" s="37"/>
      <c r="FI161" s="37"/>
      <c r="FJ161" s="37"/>
      <c r="FK161" s="37"/>
      <c r="FL161" s="37"/>
      <c r="FM161" s="37"/>
      <c r="FN161" s="37"/>
      <c r="FO161" s="37"/>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row>
    <row r="162" spans="1:210" s="8" customFormat="1" ht="49.5">
      <c r="A162" s="60" t="s">
        <v>278</v>
      </c>
      <c r="B162" s="61" t="s">
        <v>280</v>
      </c>
      <c r="C162" s="62" t="s">
        <v>281</v>
      </c>
      <c r="D162" s="171"/>
      <c r="E162" s="171"/>
      <c r="F162" s="171"/>
      <c r="G162" s="122"/>
      <c r="H162" s="122"/>
      <c r="I162" s="26"/>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144"/>
      <c r="DI162" s="143"/>
      <c r="DJ162" s="143"/>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row>
    <row r="163" spans="1:210" s="6" customFormat="1" ht="33">
      <c r="A163" s="60">
        <v>6</v>
      </c>
      <c r="B163" s="61" t="s">
        <v>163</v>
      </c>
      <c r="C163" s="62" t="s">
        <v>169</v>
      </c>
      <c r="D163" s="168">
        <f>DH163</f>
        <v>2055.8</v>
      </c>
      <c r="E163" s="168"/>
      <c r="F163" s="168">
        <f>DJ163</f>
        <v>4418.1</v>
      </c>
      <c r="G163" s="122">
        <f>F163/D163</f>
        <v>2.1490903784414828</v>
      </c>
      <c r="H163" s="122"/>
      <c r="I163" s="26"/>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64">
        <v>159.289477</v>
      </c>
      <c r="CZ163" s="64"/>
      <c r="DA163" s="64">
        <v>41.497</v>
      </c>
      <c r="DB163" s="37"/>
      <c r="DC163" s="37"/>
      <c r="DD163" s="37"/>
      <c r="DE163" s="37"/>
      <c r="DF163" s="37"/>
      <c r="DG163" s="37"/>
      <c r="DH163" s="147">
        <v>2055.8</v>
      </c>
      <c r="DI163" s="148"/>
      <c r="DJ163" s="147">
        <v>4418.1</v>
      </c>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37"/>
      <c r="FH163" s="37"/>
      <c r="FI163" s="37"/>
      <c r="FJ163" s="37"/>
      <c r="FK163" s="37"/>
      <c r="FL163" s="37"/>
      <c r="FM163" s="37"/>
      <c r="FN163" s="37"/>
      <c r="FO163" s="37"/>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row>
    <row r="164" spans="1:210" s="6" customFormat="1" ht="33">
      <c r="A164" s="60">
        <v>7</v>
      </c>
      <c r="B164" s="61" t="s">
        <v>301</v>
      </c>
      <c r="C164" s="62" t="s">
        <v>304</v>
      </c>
      <c r="D164" s="168">
        <f>SUMIF($J$10:$IV$10,"E",J164:IV164)</f>
        <v>0</v>
      </c>
      <c r="E164" s="168"/>
      <c r="F164" s="168">
        <f>SUMIF($J$10:$IV$10,"K",J164:IV164)</f>
        <v>0</v>
      </c>
      <c r="G164" s="122"/>
      <c r="H164" s="122"/>
      <c r="I164" s="26"/>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146"/>
      <c r="DI164" s="146"/>
      <c r="DJ164" s="146"/>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37"/>
      <c r="FH164" s="37"/>
      <c r="FI164" s="37"/>
      <c r="FJ164" s="37"/>
      <c r="FK164" s="37"/>
      <c r="FL164" s="37"/>
      <c r="FM164" s="37"/>
      <c r="FN164" s="37"/>
      <c r="FO164" s="37"/>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row>
    <row r="165" spans="1:210" s="6" customFormat="1" ht="45">
      <c r="A165" s="61"/>
      <c r="B165" s="61" t="s">
        <v>302</v>
      </c>
      <c r="C165" s="62" t="s">
        <v>304</v>
      </c>
      <c r="D165" s="169" t="str">
        <f>DH165</f>
        <v>11 tập thể, 54 cá nhân</v>
      </c>
      <c r="E165" s="170"/>
      <c r="F165" s="169" t="str">
        <f>DJ165</f>
        <v>Kiểm điểm 108 tổ chức, 233 cá nhân</v>
      </c>
      <c r="G165" s="26"/>
      <c r="H165" s="26"/>
      <c r="I165" s="26"/>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151" t="s">
        <v>503</v>
      </c>
      <c r="DI165" s="152"/>
      <c r="DJ165" s="151" t="s">
        <v>504</v>
      </c>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row>
    <row r="166" spans="1:210" s="6" customFormat="1" ht="60">
      <c r="A166" s="61"/>
      <c r="B166" s="61" t="s">
        <v>303</v>
      </c>
      <c r="C166" s="62" t="s">
        <v>305</v>
      </c>
      <c r="D166" s="168" t="str">
        <f>DH166</f>
        <v>Chuyển cơ quan cảnh sát điều tra 04 vụ việc</v>
      </c>
      <c r="E166" s="168">
        <f>SUMIF($J$10:$IV$10,"F",J166:IV166)</f>
        <v>0</v>
      </c>
      <c r="F166" s="168" t="str">
        <f>DJ166</f>
        <v>Chuyển cơ quan cảnh sát điều tra 10 vụ việc</v>
      </c>
      <c r="G166" s="26"/>
      <c r="H166" s="26"/>
      <c r="I166" s="26"/>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153" t="s">
        <v>392</v>
      </c>
      <c r="DI166" s="153"/>
      <c r="DJ166" s="153" t="s">
        <v>505</v>
      </c>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37"/>
      <c r="ER166" s="37"/>
      <c r="ES166" s="37"/>
      <c r="ET166" s="37"/>
      <c r="EU166" s="37"/>
      <c r="EV166" s="37"/>
      <c r="EW166" s="37"/>
      <c r="EX166" s="37"/>
      <c r="EY166" s="37"/>
      <c r="EZ166" s="37"/>
      <c r="FA166" s="37"/>
      <c r="FB166" s="37"/>
      <c r="FC166" s="37"/>
      <c r="FD166" s="37"/>
      <c r="FE166" s="37"/>
      <c r="FF166" s="37"/>
      <c r="FG166" s="37"/>
      <c r="FH166" s="37"/>
      <c r="FI166" s="37"/>
      <c r="FJ166" s="37"/>
      <c r="FK166" s="37"/>
      <c r="FL166" s="37"/>
      <c r="FM166" s="37"/>
      <c r="FN166" s="37"/>
      <c r="FO166" s="37"/>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row>
    <row r="167" spans="1:210" s="6" customFormat="1" ht="16.5">
      <c r="A167" s="79"/>
      <c r="B167" s="80"/>
      <c r="C167" s="79"/>
      <c r="D167" s="81"/>
      <c r="E167" s="81"/>
      <c r="F167" s="81"/>
      <c r="G167" s="81"/>
      <c r="H167" s="81"/>
      <c r="I167" s="81"/>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c r="CG167" s="82"/>
      <c r="CH167" s="82"/>
      <c r="CI167" s="82"/>
      <c r="CJ167" s="82"/>
      <c r="CK167" s="82"/>
      <c r="CL167" s="82"/>
      <c r="CM167" s="82"/>
      <c r="CN167" s="82"/>
      <c r="CO167" s="82"/>
      <c r="CP167" s="82"/>
      <c r="CQ167" s="82"/>
      <c r="CR167" s="82"/>
      <c r="CS167" s="82"/>
      <c r="CT167" s="82"/>
      <c r="CU167" s="82"/>
      <c r="CV167" s="82"/>
      <c r="CW167" s="82"/>
      <c r="CX167" s="82"/>
      <c r="CY167" s="82"/>
      <c r="CZ167" s="82"/>
      <c r="DA167" s="82"/>
      <c r="DB167" s="82"/>
      <c r="DC167" s="82"/>
      <c r="DD167" s="82"/>
      <c r="DE167" s="82"/>
      <c r="DF167" s="82"/>
      <c r="DG167" s="82"/>
      <c r="DH167" s="83"/>
      <c r="DI167" s="83"/>
      <c r="DJ167" s="83"/>
      <c r="DK167" s="82"/>
      <c r="DL167" s="82"/>
      <c r="DM167" s="82"/>
      <c r="DN167" s="82"/>
      <c r="DO167" s="82"/>
      <c r="DP167" s="82"/>
      <c r="DQ167" s="82"/>
      <c r="DR167" s="82"/>
      <c r="DS167" s="82"/>
      <c r="DT167" s="82"/>
      <c r="DU167" s="82"/>
      <c r="DV167" s="82"/>
      <c r="DW167" s="82"/>
      <c r="DX167" s="82"/>
      <c r="DY167" s="82"/>
      <c r="DZ167" s="82"/>
      <c r="EA167" s="82"/>
      <c r="EB167" s="82"/>
      <c r="EC167" s="82"/>
      <c r="ED167" s="82"/>
      <c r="EE167" s="82"/>
      <c r="EF167" s="82"/>
      <c r="EG167" s="82"/>
      <c r="EH167" s="82"/>
      <c r="EI167" s="82"/>
      <c r="EJ167" s="82"/>
      <c r="EK167" s="82"/>
      <c r="EL167" s="82"/>
      <c r="EM167" s="82"/>
      <c r="EN167" s="82"/>
      <c r="EO167" s="82"/>
      <c r="EP167" s="82"/>
      <c r="EQ167" s="82"/>
      <c r="ER167" s="82"/>
      <c r="ES167" s="82"/>
      <c r="ET167" s="82"/>
      <c r="EU167" s="82"/>
      <c r="EV167" s="82"/>
      <c r="EW167" s="82"/>
      <c r="EX167" s="82"/>
      <c r="EY167" s="82"/>
      <c r="EZ167" s="82"/>
      <c r="FA167" s="82"/>
      <c r="FB167" s="82"/>
      <c r="FC167" s="82"/>
      <c r="FD167" s="82"/>
      <c r="FE167" s="82"/>
      <c r="FF167" s="82"/>
      <c r="FG167" s="82"/>
      <c r="FH167" s="82"/>
      <c r="FI167" s="82"/>
      <c r="FJ167" s="82"/>
      <c r="FK167" s="82"/>
      <c r="FL167" s="82"/>
      <c r="FM167" s="82"/>
      <c r="FN167" s="82"/>
      <c r="FO167" s="82"/>
      <c r="FP167" s="84"/>
      <c r="FQ167" s="84"/>
      <c r="FR167" s="84"/>
      <c r="FS167" s="84"/>
      <c r="FT167" s="84"/>
      <c r="FU167" s="84"/>
      <c r="FV167" s="84"/>
      <c r="FW167" s="84"/>
      <c r="FX167" s="84"/>
      <c r="FY167" s="84"/>
      <c r="FZ167" s="84"/>
      <c r="GA167" s="84"/>
      <c r="GB167" s="84"/>
      <c r="GC167" s="84"/>
      <c r="GD167" s="84"/>
      <c r="GE167" s="84"/>
      <c r="GF167" s="84"/>
      <c r="GG167" s="84"/>
      <c r="GH167" s="84"/>
      <c r="GI167" s="84"/>
      <c r="GJ167" s="84"/>
      <c r="GK167" s="84"/>
      <c r="GL167" s="84"/>
      <c r="GM167" s="84"/>
      <c r="GN167" s="84"/>
      <c r="GO167" s="84"/>
      <c r="GP167" s="84"/>
      <c r="GQ167" s="84"/>
      <c r="GR167" s="84"/>
      <c r="GS167" s="84"/>
      <c r="GT167" s="84"/>
      <c r="GU167" s="84"/>
      <c r="GV167" s="84"/>
      <c r="GW167" s="84"/>
      <c r="GX167" s="84"/>
      <c r="GY167" s="84"/>
      <c r="GZ167" s="84"/>
      <c r="HA167" s="84"/>
      <c r="HB167" s="84"/>
    </row>
    <row r="168" spans="1:171" s="6" customFormat="1" ht="16.5">
      <c r="A168" s="66"/>
      <c r="B168" s="85"/>
      <c r="C168" s="66"/>
      <c r="D168" s="86"/>
      <c r="E168" s="86"/>
      <c r="F168" s="86"/>
      <c r="G168" s="86"/>
      <c r="H168" s="86"/>
      <c r="I168" s="86"/>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8"/>
      <c r="DI168" s="88"/>
      <c r="DJ168" s="88"/>
      <c r="DK168" s="87"/>
      <c r="DL168" s="87"/>
      <c r="DM168" s="87"/>
      <c r="DN168" s="87"/>
      <c r="DO168" s="87"/>
      <c r="DP168" s="87"/>
      <c r="DQ168" s="87"/>
      <c r="DR168" s="87"/>
      <c r="DS168" s="87"/>
      <c r="DT168" s="87"/>
      <c r="DU168" s="87"/>
      <c r="DV168" s="87"/>
      <c r="DW168" s="87"/>
      <c r="DX168" s="87"/>
      <c r="DY168" s="87"/>
      <c r="DZ168" s="87"/>
      <c r="EA168" s="87"/>
      <c r="EB168" s="87"/>
      <c r="EC168" s="87"/>
      <c r="ED168" s="87"/>
      <c r="EE168" s="87"/>
      <c r="EF168" s="87"/>
      <c r="EG168" s="87"/>
      <c r="EH168" s="87"/>
      <c r="EI168" s="87"/>
      <c r="EJ168" s="87"/>
      <c r="EK168" s="87"/>
      <c r="EL168" s="87"/>
      <c r="EM168" s="87"/>
      <c r="EN168" s="87"/>
      <c r="EO168" s="87"/>
      <c r="EP168" s="87"/>
      <c r="EQ168" s="87"/>
      <c r="ER168" s="87"/>
      <c r="ES168" s="87"/>
      <c r="ET168" s="87"/>
      <c r="EU168" s="87"/>
      <c r="EV168" s="87"/>
      <c r="EW168" s="87"/>
      <c r="EX168" s="87"/>
      <c r="EY168" s="87"/>
      <c r="EZ168" s="87"/>
      <c r="FA168" s="87"/>
      <c r="FB168" s="87"/>
      <c r="FC168" s="87"/>
      <c r="FD168" s="87"/>
      <c r="FE168" s="87"/>
      <c r="FF168" s="87"/>
      <c r="FG168" s="87"/>
      <c r="FH168" s="87"/>
      <c r="FI168" s="87"/>
      <c r="FJ168" s="87"/>
      <c r="FK168" s="87"/>
      <c r="FL168" s="87"/>
      <c r="FM168" s="87"/>
      <c r="FN168" s="87"/>
      <c r="FO168" s="87"/>
    </row>
    <row r="171" ht="12.75">
      <c r="F171" s="91">
        <v>9264</v>
      </c>
    </row>
  </sheetData>
  <sheetProtection/>
  <mergeCells count="289">
    <mergeCell ref="GU8:GU9"/>
    <mergeCell ref="FP7:FR7"/>
    <mergeCell ref="FP8:FP9"/>
    <mergeCell ref="FQ8:FQ9"/>
    <mergeCell ref="FR8:FR9"/>
    <mergeCell ref="FS8:FS9"/>
    <mergeCell ref="FT8:FT9"/>
    <mergeCell ref="FU8:FU9"/>
    <mergeCell ref="FA6:FO6"/>
    <mergeCell ref="FC8:FC9"/>
    <mergeCell ref="FJ8:FJ9"/>
    <mergeCell ref="FB8:FB9"/>
    <mergeCell ref="FH8:FH9"/>
    <mergeCell ref="FI8:FI9"/>
    <mergeCell ref="FA8:FA9"/>
    <mergeCell ref="FF8:FF9"/>
    <mergeCell ref="FG8:FG9"/>
    <mergeCell ref="FD8:FD9"/>
    <mergeCell ref="F8:F9"/>
    <mergeCell ref="D7:F7"/>
    <mergeCell ref="EZ8:EZ9"/>
    <mergeCell ref="ER8:ER9"/>
    <mergeCell ref="EX8:EX9"/>
    <mergeCell ref="EY8:EY9"/>
    <mergeCell ref="DX8:DX9"/>
    <mergeCell ref="DY8:DY9"/>
    <mergeCell ref="ES8:ES9"/>
    <mergeCell ref="ET8:ET9"/>
    <mergeCell ref="FE8:FE9"/>
    <mergeCell ref="FM8:FM9"/>
    <mergeCell ref="FN8:FN9"/>
    <mergeCell ref="FK8:FK9"/>
    <mergeCell ref="FL8:FL9"/>
    <mergeCell ref="FM7:FO7"/>
    <mergeCell ref="FO8:FO9"/>
    <mergeCell ref="EW8:EW9"/>
    <mergeCell ref="D6:F6"/>
    <mergeCell ref="EJ8:EJ9"/>
    <mergeCell ref="EK8:EK9"/>
    <mergeCell ref="EL8:EL9"/>
    <mergeCell ref="EM8:EM9"/>
    <mergeCell ref="EU8:EU9"/>
    <mergeCell ref="EV8:EV9"/>
    <mergeCell ref="EN8:EN9"/>
    <mergeCell ref="EP8:EP9"/>
    <mergeCell ref="EQ8:EQ9"/>
    <mergeCell ref="EO8:EO9"/>
    <mergeCell ref="U8:U9"/>
    <mergeCell ref="EF8:EF9"/>
    <mergeCell ref="EE8:EE9"/>
    <mergeCell ref="EC8:EC9"/>
    <mergeCell ref="ED8:ED9"/>
    <mergeCell ref="DI8:DI9"/>
    <mergeCell ref="DJ8:DJ9"/>
    <mergeCell ref="DK8:DK9"/>
    <mergeCell ref="DE8:DE9"/>
    <mergeCell ref="DG8:DG9"/>
    <mergeCell ref="DP8:DP9"/>
    <mergeCell ref="DL8:DL9"/>
    <mergeCell ref="DM8:DM9"/>
    <mergeCell ref="DN8:DN9"/>
    <mergeCell ref="DO8:DO9"/>
    <mergeCell ref="DT8:DT9"/>
    <mergeCell ref="DR8:DR9"/>
    <mergeCell ref="DS8:DS9"/>
    <mergeCell ref="DQ8:DQ9"/>
    <mergeCell ref="DD8:DD9"/>
    <mergeCell ref="DF8:DF9"/>
    <mergeCell ref="CR8:CR9"/>
    <mergeCell ref="CS8:CS9"/>
    <mergeCell ref="CU8:CU9"/>
    <mergeCell ref="CV8:CV9"/>
    <mergeCell ref="CZ8:CZ9"/>
    <mergeCell ref="DC8:DC9"/>
    <mergeCell ref="EG8:EG9"/>
    <mergeCell ref="EF7:EH7"/>
    <mergeCell ref="EI7:EK7"/>
    <mergeCell ref="DU8:DU9"/>
    <mergeCell ref="DV8:DV9"/>
    <mergeCell ref="DW8:DW9"/>
    <mergeCell ref="EH8:EH9"/>
    <mergeCell ref="EI8:EI9"/>
    <mergeCell ref="FJ7:FL7"/>
    <mergeCell ref="FA7:FC7"/>
    <mergeCell ref="FD7:FF7"/>
    <mergeCell ref="FG7:FI7"/>
    <mergeCell ref="CQ8:CQ9"/>
    <mergeCell ref="DW7:DY7"/>
    <mergeCell ref="CY8:CY9"/>
    <mergeCell ref="DH8:DH9"/>
    <mergeCell ref="CT8:CT9"/>
    <mergeCell ref="CW8:CW9"/>
    <mergeCell ref="CX8:CX9"/>
    <mergeCell ref="CS7:CU7"/>
    <mergeCell ref="DA8:DA9"/>
    <mergeCell ref="DB8:DB9"/>
    <mergeCell ref="CA7:CC7"/>
    <mergeCell ref="DH7:DJ7"/>
    <mergeCell ref="S7:U7"/>
    <mergeCell ref="EO7:EQ7"/>
    <mergeCell ref="AK7:AM7"/>
    <mergeCell ref="BI7:BK7"/>
    <mergeCell ref="BF7:BH7"/>
    <mergeCell ref="DE7:DG7"/>
    <mergeCell ref="CP7:CR7"/>
    <mergeCell ref="DK7:DM7"/>
    <mergeCell ref="CP8:CP9"/>
    <mergeCell ref="CJ7:CL7"/>
    <mergeCell ref="CD7:CF7"/>
    <mergeCell ref="J6:DY6"/>
    <mergeCell ref="CG7:CI7"/>
    <mergeCell ref="CM7:CO7"/>
    <mergeCell ref="BU7:BW7"/>
    <mergeCell ref="BX7:BZ7"/>
    <mergeCell ref="BU8:BU9"/>
    <mergeCell ref="BV8:BV9"/>
    <mergeCell ref="EC6:EZ6"/>
    <mergeCell ref="CV7:CX7"/>
    <mergeCell ref="CY7:DA7"/>
    <mergeCell ref="DB7:DD7"/>
    <mergeCell ref="EC7:EE7"/>
    <mergeCell ref="DN7:DP7"/>
    <mergeCell ref="DT7:DV7"/>
    <mergeCell ref="EU7:EW7"/>
    <mergeCell ref="EX7:EZ7"/>
    <mergeCell ref="DQ7:DS7"/>
    <mergeCell ref="CM8:CM9"/>
    <mergeCell ref="CN8:CN9"/>
    <mergeCell ref="CA8:CA9"/>
    <mergeCell ref="CO8:CO9"/>
    <mergeCell ref="CE8:CE9"/>
    <mergeCell ref="CF8:CF9"/>
    <mergeCell ref="CL8:CL9"/>
    <mergeCell ref="CI8:CI9"/>
    <mergeCell ref="CG8:CG9"/>
    <mergeCell ref="CH8:CH9"/>
    <mergeCell ref="BW8:BW9"/>
    <mergeCell ref="CJ8:CJ9"/>
    <mergeCell ref="CK8:CK9"/>
    <mergeCell ref="BZ8:BZ9"/>
    <mergeCell ref="CB8:CB9"/>
    <mergeCell ref="CC8:CC9"/>
    <mergeCell ref="CD8:CD9"/>
    <mergeCell ref="BX8:BX9"/>
    <mergeCell ref="BY8:BY9"/>
    <mergeCell ref="BO7:BQ7"/>
    <mergeCell ref="BO8:BO9"/>
    <mergeCell ref="BP8:BP9"/>
    <mergeCell ref="BQ8:BQ9"/>
    <mergeCell ref="BR7:BT7"/>
    <mergeCell ref="BR8:BR9"/>
    <mergeCell ref="BS8:BS9"/>
    <mergeCell ref="BT8:BT9"/>
    <mergeCell ref="BL7:BN7"/>
    <mergeCell ref="BL8:BL9"/>
    <mergeCell ref="BM8:BM9"/>
    <mergeCell ref="BN8:BN9"/>
    <mergeCell ref="BI8:BI9"/>
    <mergeCell ref="BJ8:BJ9"/>
    <mergeCell ref="BK8:BK9"/>
    <mergeCell ref="BD8:BD9"/>
    <mergeCell ref="AQ7:AS7"/>
    <mergeCell ref="AJ8:AJ9"/>
    <mergeCell ref="AL8:AL9"/>
    <mergeCell ref="BE8:BE9"/>
    <mergeCell ref="BC8:BC9"/>
    <mergeCell ref="AT7:AV7"/>
    <mergeCell ref="AT8:AT9"/>
    <mergeCell ref="AU8:AU9"/>
    <mergeCell ref="AY8:AY9"/>
    <mergeCell ref="BB8:BB9"/>
    <mergeCell ref="BC7:BE7"/>
    <mergeCell ref="AZ7:BB7"/>
    <mergeCell ref="AW7:AY7"/>
    <mergeCell ref="AW8:AW9"/>
    <mergeCell ref="AX8:AX9"/>
    <mergeCell ref="BA8:BA9"/>
    <mergeCell ref="AZ8:AZ9"/>
    <mergeCell ref="BG8:BG9"/>
    <mergeCell ref="BH8:BH9"/>
    <mergeCell ref="AQ8:AQ9"/>
    <mergeCell ref="AR8:AR9"/>
    <mergeCell ref="AV8:AV9"/>
    <mergeCell ref="BF8:BF9"/>
    <mergeCell ref="AS8:AS9"/>
    <mergeCell ref="AB7:AD7"/>
    <mergeCell ref="AP8:AP9"/>
    <mergeCell ref="AC8:AC9"/>
    <mergeCell ref="AD8:AD9"/>
    <mergeCell ref="AE8:AE9"/>
    <mergeCell ref="AN8:AN9"/>
    <mergeCell ref="AN7:AP7"/>
    <mergeCell ref="AH7:AJ7"/>
    <mergeCell ref="AH8:AH9"/>
    <mergeCell ref="AI8:AI9"/>
    <mergeCell ref="Y7:AA7"/>
    <mergeCell ref="W8:W9"/>
    <mergeCell ref="X8:X9"/>
    <mergeCell ref="Y8:Y9"/>
    <mergeCell ref="C8:C9"/>
    <mergeCell ref="J7:L7"/>
    <mergeCell ref="P7:R7"/>
    <mergeCell ref="P8:P9"/>
    <mergeCell ref="Q8:Q9"/>
    <mergeCell ref="R8:R9"/>
    <mergeCell ref="J8:J9"/>
    <mergeCell ref="K8:K9"/>
    <mergeCell ref="D8:D9"/>
    <mergeCell ref="E8:E9"/>
    <mergeCell ref="M7:O7"/>
    <mergeCell ref="EL7:EN7"/>
    <mergeCell ref="ER7:ET7"/>
    <mergeCell ref="Z8:Z9"/>
    <mergeCell ref="AA8:AA9"/>
    <mergeCell ref="V7:X7"/>
    <mergeCell ref="AE7:AG7"/>
    <mergeCell ref="AF8:AF9"/>
    <mergeCell ref="AG8:AG9"/>
    <mergeCell ref="M8:M9"/>
    <mergeCell ref="L8:L9"/>
    <mergeCell ref="V8:V9"/>
    <mergeCell ref="AB8:AB9"/>
    <mergeCell ref="AO8:AO9"/>
    <mergeCell ref="N8:N9"/>
    <mergeCell ref="O8:O9"/>
    <mergeCell ref="AM8:AM9"/>
    <mergeCell ref="AK8:AK9"/>
    <mergeCell ref="S8:S9"/>
    <mergeCell ref="T8:T9"/>
    <mergeCell ref="GZ7:HB7"/>
    <mergeCell ref="FV7:FX7"/>
    <mergeCell ref="GQ7:GS7"/>
    <mergeCell ref="FS7:FU7"/>
    <mergeCell ref="GN7:GP7"/>
    <mergeCell ref="GE7:GG7"/>
    <mergeCell ref="GB7:GD7"/>
    <mergeCell ref="FY7:GA7"/>
    <mergeCell ref="GK7:GM7"/>
    <mergeCell ref="GH7:GJ7"/>
    <mergeCell ref="HA8:HA9"/>
    <mergeCell ref="HB8:HB9"/>
    <mergeCell ref="GD8:GD9"/>
    <mergeCell ref="GQ8:GQ9"/>
    <mergeCell ref="GR8:GR9"/>
    <mergeCell ref="GS8:GS9"/>
    <mergeCell ref="GN8:GN9"/>
    <mergeCell ref="GO8:GO9"/>
    <mergeCell ref="GV8:GV9"/>
    <mergeCell ref="GJ8:GJ9"/>
    <mergeCell ref="FW8:FW9"/>
    <mergeCell ref="FX8:FX9"/>
    <mergeCell ref="FZ8:FZ9"/>
    <mergeCell ref="GZ8:GZ9"/>
    <mergeCell ref="FY8:FY9"/>
    <mergeCell ref="GK8:GK9"/>
    <mergeCell ref="GL8:GL9"/>
    <mergeCell ref="GM8:GM9"/>
    <mergeCell ref="GH8:GH9"/>
    <mergeCell ref="GI8:GI9"/>
    <mergeCell ref="I35:I45"/>
    <mergeCell ref="GP8:GP9"/>
    <mergeCell ref="GE8:GE9"/>
    <mergeCell ref="GB8:GB9"/>
    <mergeCell ref="GC8:GC9"/>
    <mergeCell ref="GA8:GA9"/>
    <mergeCell ref="FV8:FV9"/>
    <mergeCell ref="DZ8:DZ9"/>
    <mergeCell ref="EA8:EA9"/>
    <mergeCell ref="EB8:EB9"/>
    <mergeCell ref="I66:I71"/>
    <mergeCell ref="A2:I2"/>
    <mergeCell ref="A3:I3"/>
    <mergeCell ref="A4:I4"/>
    <mergeCell ref="G8:H8"/>
    <mergeCell ref="I8:I9"/>
    <mergeCell ref="A8:A9"/>
    <mergeCell ref="B8:B9"/>
    <mergeCell ref="A5:I5"/>
    <mergeCell ref="I25:I33"/>
    <mergeCell ref="A1:H1"/>
    <mergeCell ref="GW7:GY7"/>
    <mergeCell ref="GW8:GW9"/>
    <mergeCell ref="GX8:GX9"/>
    <mergeCell ref="GY8:GY9"/>
    <mergeCell ref="GF8:GF9"/>
    <mergeCell ref="GG8:GG9"/>
    <mergeCell ref="GT7:GV7"/>
    <mergeCell ref="GT8:GT9"/>
    <mergeCell ref="DZ7:EB7"/>
  </mergeCells>
  <printOptions horizontalCentered="1"/>
  <pageMargins left="0.31496062992125984" right="0" top="0.5118110236220472" bottom="0.5118110236220472" header="0.5118110236220472" footer="0.2362204724409449"/>
  <pageSetup horizontalDpi="600" verticalDpi="600" orientation="portrait" paperSize="9" scale="66"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tabColor indexed="10"/>
  </sheetPr>
  <dimension ref="A1:J77"/>
  <sheetViews>
    <sheetView workbookViewId="0" topLeftCell="A28">
      <selection activeCell="B43" sqref="B43"/>
    </sheetView>
  </sheetViews>
  <sheetFormatPr defaultColWidth="9.140625" defaultRowHeight="12.75"/>
  <cols>
    <col min="1" max="1" width="5.7109375" style="10" customWidth="1"/>
    <col min="2" max="2" width="45.00390625" style="1" customWidth="1"/>
    <col min="3" max="3" width="20.140625" style="11" customWidth="1"/>
    <col min="4" max="4" width="21.421875" style="11" customWidth="1"/>
    <col min="5" max="5" width="19.140625" style="11" hidden="1" customWidth="1"/>
    <col min="6" max="6" width="18.57421875" style="11" customWidth="1"/>
    <col min="7" max="7" width="9.140625" style="1" customWidth="1"/>
    <col min="8" max="11" width="9.140625" style="123" customWidth="1"/>
    <col min="12" max="16384" width="9.140625" style="1" customWidth="1"/>
  </cols>
  <sheetData>
    <row r="1" spans="5:6" ht="15.75">
      <c r="E1" s="135"/>
      <c r="F1" s="135" t="s">
        <v>312</v>
      </c>
    </row>
    <row r="2" spans="1:6" ht="49.5" customHeight="1">
      <c r="A2" s="201" t="s">
        <v>431</v>
      </c>
      <c r="B2" s="201"/>
      <c r="C2" s="201"/>
      <c r="D2" s="201"/>
      <c r="E2" s="201"/>
      <c r="F2" s="201"/>
    </row>
    <row r="3" spans="1:6" ht="15.75" hidden="1">
      <c r="A3" s="202" t="s">
        <v>331</v>
      </c>
      <c r="B3" s="202"/>
      <c r="C3" s="202"/>
      <c r="D3" s="202"/>
      <c r="E3" s="202"/>
      <c r="F3" s="202"/>
    </row>
    <row r="4" spans="1:6" ht="15.75">
      <c r="A4" s="202" t="s">
        <v>430</v>
      </c>
      <c r="B4" s="202"/>
      <c r="C4" s="202"/>
      <c r="D4" s="202"/>
      <c r="E4" s="202"/>
      <c r="F4" s="202"/>
    </row>
    <row r="5" spans="2:6" ht="15.75">
      <c r="B5" s="12"/>
      <c r="C5" s="93"/>
      <c r="D5" s="93"/>
      <c r="E5" s="93"/>
      <c r="F5" s="138"/>
    </row>
    <row r="6" spans="1:6" ht="78.75">
      <c r="A6" s="95" t="s">
        <v>0</v>
      </c>
      <c r="B6" s="9" t="s">
        <v>416</v>
      </c>
      <c r="C6" s="96" t="s">
        <v>332</v>
      </c>
      <c r="D6" s="94" t="s">
        <v>523</v>
      </c>
      <c r="E6" s="94" t="s">
        <v>333</v>
      </c>
      <c r="F6" s="94" t="s">
        <v>2</v>
      </c>
    </row>
    <row r="7" spans="1:6" ht="15.75">
      <c r="A7" s="131" t="s">
        <v>4</v>
      </c>
      <c r="B7" s="105" t="s">
        <v>177</v>
      </c>
      <c r="C7" s="106"/>
      <c r="D7" s="107"/>
      <c r="E7" s="136"/>
      <c r="F7" s="139"/>
    </row>
    <row r="8" spans="1:6" ht="31.5">
      <c r="A8" s="108">
        <v>1</v>
      </c>
      <c r="B8" s="109" t="s">
        <v>178</v>
      </c>
      <c r="C8" s="110"/>
      <c r="D8" s="110" t="s">
        <v>433</v>
      </c>
      <c r="E8" s="110"/>
      <c r="F8" s="110"/>
    </row>
    <row r="9" spans="1:6" ht="31.5">
      <c r="A9" s="108">
        <v>2</v>
      </c>
      <c r="B9" s="109" t="s">
        <v>179</v>
      </c>
      <c r="C9" s="110" t="s">
        <v>375</v>
      </c>
      <c r="D9" s="110" t="s">
        <v>434</v>
      </c>
      <c r="E9" s="110"/>
      <c r="F9" s="110"/>
    </row>
    <row r="10" spans="1:6" ht="31.5">
      <c r="A10" s="108">
        <v>3</v>
      </c>
      <c r="B10" s="111" t="s">
        <v>435</v>
      </c>
      <c r="C10" s="112"/>
      <c r="D10" s="110" t="s">
        <v>436</v>
      </c>
      <c r="E10" s="110"/>
      <c r="F10" s="110"/>
    </row>
    <row r="11" spans="1:7" ht="31.5">
      <c r="A11" s="108">
        <v>4</v>
      </c>
      <c r="B11" s="111" t="s">
        <v>270</v>
      </c>
      <c r="C11" s="112"/>
      <c r="D11" s="110" t="s">
        <v>437</v>
      </c>
      <c r="E11" s="110"/>
      <c r="F11" s="110"/>
      <c r="G11" s="123"/>
    </row>
    <row r="12" spans="1:7" ht="31.5">
      <c r="A12" s="108">
        <v>5</v>
      </c>
      <c r="B12" s="111" t="s">
        <v>273</v>
      </c>
      <c r="C12" s="112"/>
      <c r="D12" s="110" t="s">
        <v>438</v>
      </c>
      <c r="E12" s="110"/>
      <c r="F12" s="110"/>
      <c r="G12" s="123"/>
    </row>
    <row r="13" spans="1:6" ht="31.5">
      <c r="A13" s="108">
        <v>6</v>
      </c>
      <c r="B13" s="109" t="s">
        <v>181</v>
      </c>
      <c r="C13" s="110"/>
      <c r="D13" s="110" t="s">
        <v>440</v>
      </c>
      <c r="E13" s="110"/>
      <c r="F13" s="110"/>
    </row>
    <row r="14" spans="1:6" ht="47.25">
      <c r="A14" s="108">
        <v>7</v>
      </c>
      <c r="B14" s="109" t="s">
        <v>182</v>
      </c>
      <c r="C14" s="110"/>
      <c r="D14" s="110" t="s">
        <v>441</v>
      </c>
      <c r="E14" s="110"/>
      <c r="F14" s="110" t="s">
        <v>512</v>
      </c>
    </row>
    <row r="15" spans="1:6" ht="31.5">
      <c r="A15" s="108">
        <v>8</v>
      </c>
      <c r="B15" s="109" t="s">
        <v>185</v>
      </c>
      <c r="C15" s="110"/>
      <c r="D15" s="110" t="s">
        <v>442</v>
      </c>
      <c r="E15" s="110"/>
      <c r="F15" s="110"/>
    </row>
    <row r="16" spans="1:6" ht="31.5">
      <c r="A16" s="108">
        <v>9</v>
      </c>
      <c r="B16" s="109" t="s">
        <v>189</v>
      </c>
      <c r="C16" s="110"/>
      <c r="D16" s="110" t="s">
        <v>443</v>
      </c>
      <c r="E16" s="110"/>
      <c r="F16" s="110" t="s">
        <v>444</v>
      </c>
    </row>
    <row r="17" spans="1:6" ht="47.25">
      <c r="A17" s="108">
        <v>10</v>
      </c>
      <c r="B17" s="109" t="s">
        <v>191</v>
      </c>
      <c r="C17" s="110"/>
      <c r="D17" s="110" t="s">
        <v>445</v>
      </c>
      <c r="E17" s="110"/>
      <c r="F17" s="110" t="s">
        <v>513</v>
      </c>
    </row>
    <row r="18" spans="1:6" ht="15.75">
      <c r="A18" s="108">
        <v>11</v>
      </c>
      <c r="B18" s="109" t="s">
        <v>193</v>
      </c>
      <c r="C18" s="110"/>
      <c r="D18" s="110"/>
      <c r="E18" s="110"/>
      <c r="F18" s="110" t="s">
        <v>446</v>
      </c>
    </row>
    <row r="19" spans="1:6" ht="31.5">
      <c r="A19" s="108">
        <v>12</v>
      </c>
      <c r="B19" s="109" t="s">
        <v>194</v>
      </c>
      <c r="C19" s="110"/>
      <c r="D19" s="110" t="s">
        <v>447</v>
      </c>
      <c r="E19" s="110"/>
      <c r="F19" s="110"/>
    </row>
    <row r="20" spans="1:6" ht="47.25">
      <c r="A20" s="108">
        <v>13</v>
      </c>
      <c r="B20" s="109" t="s">
        <v>321</v>
      </c>
      <c r="C20" s="110"/>
      <c r="D20" s="110" t="s">
        <v>448</v>
      </c>
      <c r="E20" s="110"/>
      <c r="F20" s="110" t="s">
        <v>513</v>
      </c>
    </row>
    <row r="21" spans="1:6" ht="31.5">
      <c r="A21" s="108">
        <v>14</v>
      </c>
      <c r="B21" s="14" t="s">
        <v>197</v>
      </c>
      <c r="C21" s="113"/>
      <c r="D21" s="110" t="s">
        <v>449</v>
      </c>
      <c r="E21" s="110"/>
      <c r="F21" s="110" t="s">
        <v>408</v>
      </c>
    </row>
    <row r="22" spans="1:6" ht="31.5">
      <c r="A22" s="108">
        <v>15</v>
      </c>
      <c r="B22" s="109" t="s">
        <v>198</v>
      </c>
      <c r="C22" s="110" t="s">
        <v>402</v>
      </c>
      <c r="D22" s="110"/>
      <c r="E22" s="110"/>
      <c r="F22" s="110" t="s">
        <v>446</v>
      </c>
    </row>
    <row r="23" spans="1:6" ht="47.25">
      <c r="A23" s="108">
        <v>16</v>
      </c>
      <c r="B23" s="109" t="s">
        <v>199</v>
      </c>
      <c r="C23" s="110"/>
      <c r="D23" s="110" t="s">
        <v>450</v>
      </c>
      <c r="E23" s="110"/>
      <c r="F23" s="110" t="s">
        <v>514</v>
      </c>
    </row>
    <row r="24" spans="1:6" ht="78.75">
      <c r="A24" s="108">
        <v>17</v>
      </c>
      <c r="B24" s="109" t="s">
        <v>417</v>
      </c>
      <c r="C24" s="110"/>
      <c r="D24" s="110" t="s">
        <v>451</v>
      </c>
      <c r="E24" s="110"/>
      <c r="F24" s="110" t="s">
        <v>515</v>
      </c>
    </row>
    <row r="25" spans="1:6" ht="31.5">
      <c r="A25" s="108">
        <v>18</v>
      </c>
      <c r="B25" s="109" t="s">
        <v>200</v>
      </c>
      <c r="C25" s="110" t="s">
        <v>377</v>
      </c>
      <c r="D25" s="110" t="s">
        <v>452</v>
      </c>
      <c r="E25" s="110"/>
      <c r="F25" s="110" t="s">
        <v>408</v>
      </c>
    </row>
    <row r="26" spans="1:6" ht="31.5">
      <c r="A26" s="108">
        <v>19</v>
      </c>
      <c r="B26" s="109" t="s">
        <v>201</v>
      </c>
      <c r="C26" s="110"/>
      <c r="D26" s="110" t="s">
        <v>453</v>
      </c>
      <c r="E26" s="110"/>
      <c r="F26" s="110"/>
    </row>
    <row r="27" spans="1:6" ht="31.5">
      <c r="A27" s="108">
        <v>20</v>
      </c>
      <c r="B27" s="109" t="s">
        <v>203</v>
      </c>
      <c r="C27" s="110" t="s">
        <v>378</v>
      </c>
      <c r="D27" s="110" t="s">
        <v>454</v>
      </c>
      <c r="E27" s="110"/>
      <c r="F27" s="110"/>
    </row>
    <row r="28" spans="1:6" ht="31.5">
      <c r="A28" s="108">
        <v>21</v>
      </c>
      <c r="B28" s="109" t="s">
        <v>205</v>
      </c>
      <c r="C28" s="110"/>
      <c r="D28" s="110" t="s">
        <v>455</v>
      </c>
      <c r="E28" s="110"/>
      <c r="F28" s="110"/>
    </row>
    <row r="29" spans="1:6" ht="47.25">
      <c r="A29" s="108">
        <v>22</v>
      </c>
      <c r="B29" s="14" t="s">
        <v>206</v>
      </c>
      <c r="C29" s="113"/>
      <c r="D29" s="110" t="s">
        <v>522</v>
      </c>
      <c r="E29" s="110"/>
      <c r="F29" s="110" t="s">
        <v>526</v>
      </c>
    </row>
    <row r="30" spans="1:6" ht="31.5">
      <c r="A30" s="108">
        <v>23</v>
      </c>
      <c r="B30" s="109" t="s">
        <v>208</v>
      </c>
      <c r="C30" s="110"/>
      <c r="D30" s="110" t="s">
        <v>456</v>
      </c>
      <c r="E30" s="110"/>
      <c r="F30" s="110"/>
    </row>
    <row r="31" spans="1:6" ht="63">
      <c r="A31" s="108">
        <v>24</v>
      </c>
      <c r="B31" s="109" t="s">
        <v>211</v>
      </c>
      <c r="C31" s="110"/>
      <c r="D31" s="110" t="s">
        <v>524</v>
      </c>
      <c r="E31" s="110"/>
      <c r="F31" s="110" t="s">
        <v>525</v>
      </c>
    </row>
    <row r="32" spans="1:6" ht="31.5">
      <c r="A32" s="108">
        <v>25</v>
      </c>
      <c r="B32" s="109" t="s">
        <v>213</v>
      </c>
      <c r="C32" s="110" t="s">
        <v>379</v>
      </c>
      <c r="D32" s="110" t="s">
        <v>457</v>
      </c>
      <c r="E32" s="110"/>
      <c r="F32" s="110"/>
    </row>
    <row r="33" spans="1:6" ht="31.5">
      <c r="A33" s="108"/>
      <c r="B33" s="109" t="s">
        <v>469</v>
      </c>
      <c r="C33" s="110" t="s">
        <v>376</v>
      </c>
      <c r="D33" s="110" t="s">
        <v>439</v>
      </c>
      <c r="E33" s="110"/>
      <c r="F33" s="110"/>
    </row>
    <row r="34" spans="1:6" ht="31.5">
      <c r="A34" s="108"/>
      <c r="B34" s="109" t="s">
        <v>470</v>
      </c>
      <c r="C34" s="110"/>
      <c r="D34" s="110" t="s">
        <v>471</v>
      </c>
      <c r="E34" s="110"/>
      <c r="F34" s="110"/>
    </row>
    <row r="35" spans="1:6" ht="63">
      <c r="A35" s="108">
        <v>26</v>
      </c>
      <c r="B35" s="109" t="s">
        <v>215</v>
      </c>
      <c r="C35" s="110"/>
      <c r="D35" s="110" t="s">
        <v>458</v>
      </c>
      <c r="E35" s="141"/>
      <c r="F35" s="110"/>
    </row>
    <row r="36" spans="1:10" ht="31.5">
      <c r="A36" s="108">
        <v>27</v>
      </c>
      <c r="B36" s="109" t="s">
        <v>217</v>
      </c>
      <c r="C36" s="110"/>
      <c r="D36" s="110" t="s">
        <v>459</v>
      </c>
      <c r="E36" s="110"/>
      <c r="F36" s="110"/>
      <c r="J36" s="124"/>
    </row>
    <row r="37" spans="1:10" ht="31.5">
      <c r="A37" s="108">
        <v>28</v>
      </c>
      <c r="B37" s="109" t="s">
        <v>219</v>
      </c>
      <c r="C37" s="110"/>
      <c r="D37" s="110" t="s">
        <v>460</v>
      </c>
      <c r="E37" s="110"/>
      <c r="F37" s="110"/>
      <c r="J37" s="124"/>
    </row>
    <row r="38" spans="1:10" ht="31.5">
      <c r="A38" s="108">
        <v>29</v>
      </c>
      <c r="B38" s="109" t="s">
        <v>221</v>
      </c>
      <c r="C38" s="110" t="s">
        <v>381</v>
      </c>
      <c r="D38" s="110" t="s">
        <v>461</v>
      </c>
      <c r="E38" s="110"/>
      <c r="F38" s="110"/>
      <c r="J38" s="124"/>
    </row>
    <row r="39" spans="1:10" ht="63">
      <c r="A39" s="108">
        <v>30</v>
      </c>
      <c r="B39" s="109" t="s">
        <v>222</v>
      </c>
      <c r="C39" s="110"/>
      <c r="D39" s="110" t="s">
        <v>519</v>
      </c>
      <c r="E39" s="110"/>
      <c r="F39" s="110" t="s">
        <v>520</v>
      </c>
      <c r="J39" s="124"/>
    </row>
    <row r="40" spans="1:6" ht="31.5">
      <c r="A40" s="108">
        <v>31</v>
      </c>
      <c r="B40" s="109" t="s">
        <v>223</v>
      </c>
      <c r="C40" s="110" t="s">
        <v>380</v>
      </c>
      <c r="D40" s="110" t="s">
        <v>462</v>
      </c>
      <c r="E40" s="110"/>
      <c r="F40" s="110"/>
    </row>
    <row r="41" spans="1:6" ht="31.5">
      <c r="A41" s="108">
        <v>32</v>
      </c>
      <c r="B41" s="109" t="s">
        <v>225</v>
      </c>
      <c r="C41" s="110"/>
      <c r="D41" s="110" t="s">
        <v>463</v>
      </c>
      <c r="E41" s="110"/>
      <c r="F41" s="110" t="s">
        <v>408</v>
      </c>
    </row>
    <row r="42" spans="1:6" ht="31.5">
      <c r="A42" s="108">
        <v>33</v>
      </c>
      <c r="B42" s="109" t="s">
        <v>228</v>
      </c>
      <c r="C42" s="110"/>
      <c r="D42" s="110" t="s">
        <v>464</v>
      </c>
      <c r="E42" s="110"/>
      <c r="F42" s="110"/>
    </row>
    <row r="43" spans="1:6" ht="47.25">
      <c r="A43" s="108">
        <v>34</v>
      </c>
      <c r="B43" s="109" t="s">
        <v>230</v>
      </c>
      <c r="C43" s="110"/>
      <c r="D43" s="110" t="s">
        <v>465</v>
      </c>
      <c r="E43" s="110"/>
      <c r="F43" s="110"/>
    </row>
    <row r="44" spans="1:6" ht="47.25">
      <c r="A44" s="108">
        <v>35</v>
      </c>
      <c r="B44" s="109" t="s">
        <v>233</v>
      </c>
      <c r="C44" s="110"/>
      <c r="D44" s="110" t="s">
        <v>466</v>
      </c>
      <c r="E44" s="110"/>
      <c r="F44" s="110" t="s">
        <v>516</v>
      </c>
    </row>
    <row r="45" spans="1:6" ht="15.75">
      <c r="A45" s="108">
        <v>36</v>
      </c>
      <c r="B45" s="109" t="s">
        <v>235</v>
      </c>
      <c r="C45" s="110"/>
      <c r="D45" s="110"/>
      <c r="E45" s="110"/>
      <c r="F45" s="110" t="s">
        <v>446</v>
      </c>
    </row>
    <row r="46" spans="1:6" ht="47.25">
      <c r="A46" s="108">
        <v>37</v>
      </c>
      <c r="B46" s="109" t="s">
        <v>237</v>
      </c>
      <c r="C46" s="110"/>
      <c r="D46" s="110" t="s">
        <v>510</v>
      </c>
      <c r="E46" s="110"/>
      <c r="F46" s="110" t="s">
        <v>511</v>
      </c>
    </row>
    <row r="47" spans="1:6" ht="47.25">
      <c r="A47" s="108">
        <v>38</v>
      </c>
      <c r="B47" s="97" t="s">
        <v>224</v>
      </c>
      <c r="C47" s="98"/>
      <c r="D47" s="99" t="s">
        <v>467</v>
      </c>
      <c r="E47" s="110"/>
      <c r="F47" s="110" t="s">
        <v>516</v>
      </c>
    </row>
    <row r="48" spans="1:6" ht="15.75">
      <c r="A48" s="118" t="s">
        <v>5</v>
      </c>
      <c r="B48" s="114" t="s">
        <v>207</v>
      </c>
      <c r="C48" s="115"/>
      <c r="D48" s="110"/>
      <c r="E48" s="110"/>
      <c r="F48" s="110"/>
    </row>
    <row r="49" spans="1:6" ht="31.5">
      <c r="A49" s="108">
        <v>1</v>
      </c>
      <c r="B49" s="116" t="s">
        <v>209</v>
      </c>
      <c r="C49" s="117" t="s">
        <v>394</v>
      </c>
      <c r="D49" s="110" t="s">
        <v>472</v>
      </c>
      <c r="E49" s="110"/>
      <c r="F49" s="110"/>
    </row>
    <row r="50" spans="1:6" ht="31.5">
      <c r="A50" s="108">
        <v>2</v>
      </c>
      <c r="B50" s="116" t="s">
        <v>210</v>
      </c>
      <c r="C50" s="117"/>
      <c r="D50" s="110" t="s">
        <v>473</v>
      </c>
      <c r="E50" s="110"/>
      <c r="F50" s="110"/>
    </row>
    <row r="51" spans="1:6" ht="31.5">
      <c r="A51" s="108">
        <v>3</v>
      </c>
      <c r="B51" s="116" t="s">
        <v>212</v>
      </c>
      <c r="C51" s="117"/>
      <c r="D51" s="110" t="s">
        <v>474</v>
      </c>
      <c r="E51" s="110"/>
      <c r="F51" s="110" t="s">
        <v>408</v>
      </c>
    </row>
    <row r="52" spans="1:6" ht="31.5">
      <c r="A52" s="108">
        <v>4</v>
      </c>
      <c r="B52" s="116" t="s">
        <v>214</v>
      </c>
      <c r="C52" s="117" t="s">
        <v>393</v>
      </c>
      <c r="D52" s="110" t="s">
        <v>475</v>
      </c>
      <c r="E52" s="110"/>
      <c r="F52" s="110"/>
    </row>
    <row r="53" spans="1:6" ht="15.75">
      <c r="A53" s="108">
        <v>5</v>
      </c>
      <c r="B53" s="116" t="s">
        <v>216</v>
      </c>
      <c r="C53" s="117"/>
      <c r="D53" s="117"/>
      <c r="E53" s="110"/>
      <c r="F53" s="110" t="s">
        <v>446</v>
      </c>
    </row>
    <row r="54" spans="1:6" ht="31.5">
      <c r="A54" s="108">
        <v>6</v>
      </c>
      <c r="B54" s="116" t="s">
        <v>218</v>
      </c>
      <c r="C54" s="117" t="s">
        <v>395</v>
      </c>
      <c r="D54" s="110" t="s">
        <v>476</v>
      </c>
      <c r="E54" s="110"/>
      <c r="F54" s="110" t="s">
        <v>408</v>
      </c>
    </row>
    <row r="55" spans="1:6" ht="63">
      <c r="A55" s="108">
        <v>7</v>
      </c>
      <c r="B55" s="116" t="s">
        <v>220</v>
      </c>
      <c r="C55" s="117" t="s">
        <v>396</v>
      </c>
      <c r="D55" s="110" t="s">
        <v>521</v>
      </c>
      <c r="E55" s="110"/>
      <c r="F55" s="110" t="s">
        <v>520</v>
      </c>
    </row>
    <row r="56" spans="1:6" ht="47.25">
      <c r="A56" s="108">
        <v>8</v>
      </c>
      <c r="B56" s="116" t="s">
        <v>425</v>
      </c>
      <c r="C56" s="117"/>
      <c r="D56" s="110" t="s">
        <v>477</v>
      </c>
      <c r="E56" s="110"/>
      <c r="F56" s="110" t="s">
        <v>478</v>
      </c>
    </row>
    <row r="57" spans="1:6" ht="15.75">
      <c r="A57" s="118" t="s">
        <v>35</v>
      </c>
      <c r="B57" s="114" t="s">
        <v>419</v>
      </c>
      <c r="C57" s="115"/>
      <c r="D57" s="110"/>
      <c r="E57" s="110"/>
      <c r="F57" s="110"/>
    </row>
    <row r="58" spans="1:6" ht="47.25">
      <c r="A58" s="108">
        <v>1</v>
      </c>
      <c r="B58" s="116" t="s">
        <v>480</v>
      </c>
      <c r="C58" s="115"/>
      <c r="D58" s="110" t="s">
        <v>479</v>
      </c>
      <c r="E58" s="110"/>
      <c r="F58" s="110" t="s">
        <v>517</v>
      </c>
    </row>
    <row r="59" spans="1:6" ht="31.5">
      <c r="A59" s="108">
        <v>2</v>
      </c>
      <c r="B59" s="116" t="s">
        <v>180</v>
      </c>
      <c r="C59" s="117"/>
      <c r="D59" s="110" t="s">
        <v>481</v>
      </c>
      <c r="E59" s="110"/>
      <c r="F59" s="110"/>
    </row>
    <row r="60" spans="1:6" ht="31.5">
      <c r="A60" s="108">
        <v>3</v>
      </c>
      <c r="B60" s="116" t="s">
        <v>183</v>
      </c>
      <c r="C60" s="117" t="s">
        <v>382</v>
      </c>
      <c r="D60" s="110" t="s">
        <v>482</v>
      </c>
      <c r="E60" s="110"/>
      <c r="F60" s="110"/>
    </row>
    <row r="61" spans="1:6" ht="47.25">
      <c r="A61" s="108">
        <v>4</v>
      </c>
      <c r="B61" s="116" t="s">
        <v>186</v>
      </c>
      <c r="C61" s="117"/>
      <c r="D61" s="110" t="s">
        <v>483</v>
      </c>
      <c r="E61" s="110"/>
      <c r="F61" s="110" t="s">
        <v>516</v>
      </c>
    </row>
    <row r="62" spans="1:6" ht="31.5">
      <c r="A62" s="108">
        <v>5</v>
      </c>
      <c r="B62" s="116" t="s">
        <v>188</v>
      </c>
      <c r="C62" s="117"/>
      <c r="D62" s="110" t="s">
        <v>484</v>
      </c>
      <c r="E62" s="110"/>
      <c r="F62" s="110"/>
    </row>
    <row r="63" spans="1:6" ht="31.5">
      <c r="A63" s="108">
        <v>6</v>
      </c>
      <c r="B63" s="116" t="s">
        <v>190</v>
      </c>
      <c r="C63" s="117" t="s">
        <v>386</v>
      </c>
      <c r="D63" s="110"/>
      <c r="E63" s="110"/>
      <c r="F63" s="110" t="s">
        <v>446</v>
      </c>
    </row>
    <row r="64" spans="1:6" ht="47.25">
      <c r="A64" s="108">
        <v>7</v>
      </c>
      <c r="B64" s="116" t="s">
        <v>192</v>
      </c>
      <c r="C64" s="117"/>
      <c r="D64" s="110" t="s">
        <v>485</v>
      </c>
      <c r="E64" s="110"/>
      <c r="F64" s="110" t="s">
        <v>516</v>
      </c>
    </row>
    <row r="65" spans="1:6" ht="15.75">
      <c r="A65" s="108">
        <v>8</v>
      </c>
      <c r="B65" s="116" t="s">
        <v>195</v>
      </c>
      <c r="C65" s="117"/>
      <c r="D65" s="110"/>
      <c r="E65" s="110"/>
      <c r="F65" s="110" t="s">
        <v>446</v>
      </c>
    </row>
    <row r="66" spans="1:6" ht="31.5">
      <c r="A66" s="108">
        <v>9</v>
      </c>
      <c r="B66" s="116" t="s">
        <v>371</v>
      </c>
      <c r="C66" s="117"/>
      <c r="D66" s="110" t="s">
        <v>487</v>
      </c>
      <c r="E66" s="110"/>
      <c r="F66" s="110" t="s">
        <v>486</v>
      </c>
    </row>
    <row r="67" spans="1:6" ht="31.5">
      <c r="A67" s="108">
        <v>10</v>
      </c>
      <c r="B67" s="116" t="s">
        <v>276</v>
      </c>
      <c r="C67" s="117"/>
      <c r="D67" s="110" t="s">
        <v>488</v>
      </c>
      <c r="E67" s="110"/>
      <c r="F67" s="110"/>
    </row>
    <row r="68" spans="1:6" ht="31.5">
      <c r="A68" s="108">
        <v>11</v>
      </c>
      <c r="B68" s="116" t="s">
        <v>202</v>
      </c>
      <c r="C68" s="117"/>
      <c r="D68" s="110" t="s">
        <v>489</v>
      </c>
      <c r="E68" s="110"/>
      <c r="F68" s="110"/>
    </row>
    <row r="69" spans="1:6" ht="31.5">
      <c r="A69" s="108">
        <v>12</v>
      </c>
      <c r="B69" s="116" t="s">
        <v>204</v>
      </c>
      <c r="C69" s="117" t="s">
        <v>384</v>
      </c>
      <c r="D69" s="110" t="s">
        <v>490</v>
      </c>
      <c r="E69" s="110"/>
      <c r="F69" s="110"/>
    </row>
    <row r="70" spans="1:6" ht="31.5">
      <c r="A70" s="108">
        <v>13</v>
      </c>
      <c r="B70" s="119" t="s">
        <v>274</v>
      </c>
      <c r="C70" s="120"/>
      <c r="D70" s="110" t="s">
        <v>491</v>
      </c>
      <c r="E70" s="110"/>
      <c r="F70" s="110"/>
    </row>
    <row r="71" spans="1:6" ht="15.75">
      <c r="A71" s="118" t="s">
        <v>37</v>
      </c>
      <c r="B71" s="163" t="s">
        <v>468</v>
      </c>
      <c r="C71" s="120"/>
      <c r="D71" s="110"/>
      <c r="E71" s="110"/>
      <c r="F71" s="110"/>
    </row>
    <row r="72" spans="1:6" ht="47.25">
      <c r="A72" s="108">
        <v>1</v>
      </c>
      <c r="B72" s="97" t="s">
        <v>226</v>
      </c>
      <c r="C72" s="98" t="s">
        <v>385</v>
      </c>
      <c r="D72" s="110" t="s">
        <v>492</v>
      </c>
      <c r="E72" s="110"/>
      <c r="F72" s="110" t="s">
        <v>516</v>
      </c>
    </row>
    <row r="73" spans="1:6" ht="47.25">
      <c r="A73" s="108">
        <v>2</v>
      </c>
      <c r="B73" s="97" t="s">
        <v>508</v>
      </c>
      <c r="C73" s="98"/>
      <c r="D73" s="110" t="s">
        <v>493</v>
      </c>
      <c r="E73" s="110"/>
      <c r="F73" s="110" t="s">
        <v>512</v>
      </c>
    </row>
    <row r="74" spans="1:6" ht="31.5">
      <c r="A74" s="108">
        <v>3</v>
      </c>
      <c r="B74" s="100" t="s">
        <v>229</v>
      </c>
      <c r="C74" s="101" t="s">
        <v>399</v>
      </c>
      <c r="D74" s="110" t="s">
        <v>494</v>
      </c>
      <c r="E74" s="110"/>
      <c r="F74" s="110"/>
    </row>
    <row r="75" spans="1:6" ht="31.5">
      <c r="A75" s="108">
        <v>4</v>
      </c>
      <c r="B75" s="100" t="s">
        <v>234</v>
      </c>
      <c r="C75" s="101" t="s">
        <v>383</v>
      </c>
      <c r="D75" s="110" t="s">
        <v>495</v>
      </c>
      <c r="E75" s="110"/>
      <c r="F75" s="110"/>
    </row>
    <row r="76" spans="1:6" ht="31.5">
      <c r="A76" s="108">
        <v>5</v>
      </c>
      <c r="B76" s="100" t="s">
        <v>236</v>
      </c>
      <c r="C76" s="101" t="s">
        <v>401</v>
      </c>
      <c r="D76" s="110" t="s">
        <v>496</v>
      </c>
      <c r="E76" s="110"/>
      <c r="F76" s="110" t="s">
        <v>400</v>
      </c>
    </row>
    <row r="77" spans="1:6" ht="15.75">
      <c r="A77" s="102"/>
      <c r="B77" s="103"/>
      <c r="C77" s="104"/>
      <c r="D77" s="104"/>
      <c r="E77" s="104"/>
      <c r="F77" s="104"/>
    </row>
  </sheetData>
  <sheetProtection/>
  <mergeCells count="3">
    <mergeCell ref="A2:F2"/>
    <mergeCell ref="A4:F4"/>
    <mergeCell ref="A3:F3"/>
  </mergeCells>
  <printOptions/>
  <pageMargins left="0.5118110236220472" right="0.11811023622047245" top="0.31496062992125984" bottom="0.31496062992125984" header="0.2362204724409449" footer="0.2362204724409449"/>
  <pageSetup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85"/>
  <sheetViews>
    <sheetView zoomScalePageLayoutView="0" workbookViewId="0" topLeftCell="A67">
      <selection activeCell="J76" sqref="J76"/>
    </sheetView>
  </sheetViews>
  <sheetFormatPr defaultColWidth="9.140625" defaultRowHeight="12.75"/>
  <cols>
    <col min="1" max="1" width="5.7109375" style="10" customWidth="1"/>
    <col min="2" max="2" width="45.00390625" style="1" customWidth="1"/>
    <col min="3" max="3" width="20.140625" style="11" customWidth="1"/>
    <col min="4" max="4" width="21.421875" style="11" customWidth="1"/>
    <col min="5" max="5" width="19.140625" style="11" hidden="1" customWidth="1"/>
    <col min="6" max="6" width="16.7109375" style="11" customWidth="1"/>
    <col min="7" max="7" width="9.140625" style="1" customWidth="1"/>
    <col min="8" max="11" width="9.140625" style="123" customWidth="1"/>
    <col min="12" max="16384" width="9.140625" style="1" customWidth="1"/>
  </cols>
  <sheetData>
    <row r="1" spans="5:6" ht="15.75">
      <c r="E1" s="135"/>
      <c r="F1" s="135" t="s">
        <v>312</v>
      </c>
    </row>
    <row r="2" spans="1:6" ht="49.5" customHeight="1">
      <c r="A2" s="201" t="s">
        <v>420</v>
      </c>
      <c r="B2" s="201"/>
      <c r="C2" s="201"/>
      <c r="D2" s="201"/>
      <c r="E2" s="201"/>
      <c r="F2" s="201"/>
    </row>
    <row r="3" spans="1:6" ht="15.75" hidden="1">
      <c r="A3" s="202" t="s">
        <v>331</v>
      </c>
      <c r="B3" s="202"/>
      <c r="C3" s="202"/>
      <c r="D3" s="202"/>
      <c r="E3" s="202"/>
      <c r="F3" s="202"/>
    </row>
    <row r="4" spans="1:6" ht="15.75">
      <c r="A4" s="202" t="s">
        <v>406</v>
      </c>
      <c r="B4" s="202"/>
      <c r="C4" s="202"/>
      <c r="D4" s="202"/>
      <c r="E4" s="202"/>
      <c r="F4" s="202"/>
    </row>
    <row r="5" spans="2:6" ht="15.75">
      <c r="B5" s="12"/>
      <c r="C5" s="93"/>
      <c r="D5" s="93"/>
      <c r="E5" s="93"/>
      <c r="F5" s="138"/>
    </row>
    <row r="6" spans="1:6" ht="78.75">
      <c r="A6" s="95" t="s">
        <v>0</v>
      </c>
      <c r="B6" s="9" t="s">
        <v>416</v>
      </c>
      <c r="C6" s="96" t="s">
        <v>332</v>
      </c>
      <c r="D6" s="94" t="s">
        <v>405</v>
      </c>
      <c r="E6" s="94" t="s">
        <v>333</v>
      </c>
      <c r="F6" s="94" t="s">
        <v>2</v>
      </c>
    </row>
    <row r="7" spans="1:6" ht="15.75">
      <c r="A7" s="131" t="s">
        <v>4</v>
      </c>
      <c r="B7" s="105" t="s">
        <v>177</v>
      </c>
      <c r="C7" s="106"/>
      <c r="D7" s="107"/>
      <c r="E7" s="136"/>
      <c r="F7" s="139"/>
    </row>
    <row r="8" spans="1:6" ht="31.5">
      <c r="A8" s="108">
        <v>1</v>
      </c>
      <c r="B8" s="109" t="s">
        <v>178</v>
      </c>
      <c r="C8" s="110"/>
      <c r="D8" s="110" t="s">
        <v>407</v>
      </c>
      <c r="E8" s="110"/>
      <c r="F8" s="110" t="s">
        <v>408</v>
      </c>
    </row>
    <row r="9" spans="1:6" ht="31.5">
      <c r="A9" s="108">
        <v>2</v>
      </c>
      <c r="B9" s="109" t="s">
        <v>179</v>
      </c>
      <c r="C9" s="110" t="s">
        <v>375</v>
      </c>
      <c r="D9" s="110" t="s">
        <v>334</v>
      </c>
      <c r="E9" s="110"/>
      <c r="F9" s="110"/>
    </row>
    <row r="10" spans="1:6" ht="31.5">
      <c r="A10" s="108">
        <v>3</v>
      </c>
      <c r="B10" s="111" t="s">
        <v>275</v>
      </c>
      <c r="C10" s="112"/>
      <c r="D10" s="110" t="s">
        <v>335</v>
      </c>
      <c r="E10" s="110"/>
      <c r="F10" s="110"/>
    </row>
    <row r="11" spans="1:7" ht="31.5">
      <c r="A11" s="108">
        <v>4</v>
      </c>
      <c r="B11" s="111" t="s">
        <v>270</v>
      </c>
      <c r="C11" s="112"/>
      <c r="D11" s="110" t="s">
        <v>336</v>
      </c>
      <c r="E11" s="110"/>
      <c r="F11" s="110"/>
      <c r="G11" s="123"/>
    </row>
    <row r="12" spans="1:7" ht="15.75">
      <c r="A12" s="108">
        <v>5</v>
      </c>
      <c r="B12" s="111" t="s">
        <v>271</v>
      </c>
      <c r="C12" s="112"/>
      <c r="D12" s="110"/>
      <c r="E12" s="110"/>
      <c r="F12" s="110" t="s">
        <v>404</v>
      </c>
      <c r="G12" s="123"/>
    </row>
    <row r="13" spans="1:7" ht="31.5">
      <c r="A13" s="108">
        <v>6</v>
      </c>
      <c r="B13" s="111" t="s">
        <v>273</v>
      </c>
      <c r="C13" s="112"/>
      <c r="D13" s="110" t="s">
        <v>337</v>
      </c>
      <c r="E13" s="110"/>
      <c r="F13" s="110"/>
      <c r="G13" s="123"/>
    </row>
    <row r="14" spans="1:7" ht="31.5">
      <c r="A14" s="108">
        <v>7</v>
      </c>
      <c r="B14" s="109" t="s">
        <v>418</v>
      </c>
      <c r="C14" s="110" t="s">
        <v>376</v>
      </c>
      <c r="D14" s="110" t="s">
        <v>338</v>
      </c>
      <c r="E14" s="110"/>
      <c r="F14" s="110"/>
      <c r="G14" s="123"/>
    </row>
    <row r="15" spans="1:6" ht="31.5">
      <c r="A15" s="108">
        <v>8</v>
      </c>
      <c r="B15" s="109" t="s">
        <v>181</v>
      </c>
      <c r="C15" s="110"/>
      <c r="D15" s="110" t="s">
        <v>339</v>
      </c>
      <c r="E15" s="110"/>
      <c r="F15" s="110"/>
    </row>
    <row r="16" spans="1:6" ht="31.5">
      <c r="A16" s="108">
        <v>9</v>
      </c>
      <c r="B16" s="109" t="s">
        <v>182</v>
      </c>
      <c r="C16" s="110"/>
      <c r="D16" s="110" t="s">
        <v>340</v>
      </c>
      <c r="E16" s="110"/>
      <c r="F16" s="110"/>
    </row>
    <row r="17" spans="1:6" ht="15.75">
      <c r="A17" s="108">
        <v>10</v>
      </c>
      <c r="B17" s="109" t="s">
        <v>184</v>
      </c>
      <c r="C17" s="110"/>
      <c r="D17" s="110"/>
      <c r="E17" s="110"/>
      <c r="F17" s="110" t="s">
        <v>404</v>
      </c>
    </row>
    <row r="18" spans="1:6" ht="31.5">
      <c r="A18" s="108">
        <v>11</v>
      </c>
      <c r="B18" s="109" t="s">
        <v>185</v>
      </c>
      <c r="C18" s="110"/>
      <c r="D18" s="110" t="s">
        <v>341</v>
      </c>
      <c r="E18" s="110"/>
      <c r="F18" s="110"/>
    </row>
    <row r="19" spans="1:6" ht="15.75">
      <c r="A19" s="108">
        <v>12</v>
      </c>
      <c r="B19" s="109" t="s">
        <v>187</v>
      </c>
      <c r="C19" s="110"/>
      <c r="D19" s="110"/>
      <c r="E19" s="110"/>
      <c r="F19" s="110" t="s">
        <v>404</v>
      </c>
    </row>
    <row r="20" spans="1:6" ht="15.75">
      <c r="A20" s="108">
        <v>13</v>
      </c>
      <c r="B20" s="109" t="s">
        <v>189</v>
      </c>
      <c r="C20" s="110"/>
      <c r="D20" s="110"/>
      <c r="E20" s="110"/>
      <c r="F20" s="110" t="s">
        <v>404</v>
      </c>
    </row>
    <row r="21" spans="1:6" ht="31.5">
      <c r="A21" s="108">
        <v>14</v>
      </c>
      <c r="B21" s="109" t="s">
        <v>191</v>
      </c>
      <c r="C21" s="110"/>
      <c r="D21" s="110" t="s">
        <v>342</v>
      </c>
      <c r="E21" s="110"/>
      <c r="F21" s="110"/>
    </row>
    <row r="22" spans="1:6" ht="31.5">
      <c r="A22" s="108">
        <v>15</v>
      </c>
      <c r="B22" s="109" t="s">
        <v>193</v>
      </c>
      <c r="C22" s="110"/>
      <c r="D22" s="110" t="s">
        <v>343</v>
      </c>
      <c r="E22" s="110"/>
      <c r="F22" s="110"/>
    </row>
    <row r="23" spans="1:6" ht="31.5">
      <c r="A23" s="108">
        <v>16</v>
      </c>
      <c r="B23" s="109" t="s">
        <v>194</v>
      </c>
      <c r="C23" s="110"/>
      <c r="D23" s="110" t="s">
        <v>344</v>
      </c>
      <c r="E23" s="110"/>
      <c r="F23" s="110"/>
    </row>
    <row r="24" spans="1:6" ht="15.75">
      <c r="A24" s="108">
        <v>17</v>
      </c>
      <c r="B24" s="109" t="s">
        <v>196</v>
      </c>
      <c r="C24" s="110"/>
      <c r="D24" s="110"/>
      <c r="E24" s="110"/>
      <c r="F24" s="110" t="s">
        <v>404</v>
      </c>
    </row>
    <row r="25" spans="1:6" ht="15.75">
      <c r="A25" s="108">
        <v>18</v>
      </c>
      <c r="B25" s="109" t="s">
        <v>321</v>
      </c>
      <c r="C25" s="110"/>
      <c r="D25" s="110"/>
      <c r="E25" s="110"/>
      <c r="F25" s="110" t="s">
        <v>404</v>
      </c>
    </row>
    <row r="26" spans="1:6" ht="15.75">
      <c r="A26" s="108">
        <v>19</v>
      </c>
      <c r="B26" s="14" t="s">
        <v>197</v>
      </c>
      <c r="C26" s="113"/>
      <c r="D26" s="110"/>
      <c r="E26" s="110"/>
      <c r="F26" s="110" t="s">
        <v>404</v>
      </c>
    </row>
    <row r="27" spans="1:6" ht="31.5">
      <c r="A27" s="108">
        <v>20</v>
      </c>
      <c r="B27" s="109" t="s">
        <v>198</v>
      </c>
      <c r="C27" s="110" t="s">
        <v>402</v>
      </c>
      <c r="D27" s="110" t="s">
        <v>345</v>
      </c>
      <c r="E27" s="110"/>
      <c r="F27" s="110" t="s">
        <v>400</v>
      </c>
    </row>
    <row r="28" spans="1:6" ht="31.5">
      <c r="A28" s="108">
        <v>21</v>
      </c>
      <c r="B28" s="109" t="s">
        <v>199</v>
      </c>
      <c r="C28" s="110"/>
      <c r="D28" s="110" t="s">
        <v>346</v>
      </c>
      <c r="E28" s="110"/>
      <c r="F28" s="110"/>
    </row>
    <row r="29" spans="1:6" ht="31.5">
      <c r="A29" s="108">
        <v>22</v>
      </c>
      <c r="B29" s="109" t="s">
        <v>417</v>
      </c>
      <c r="C29" s="110"/>
      <c r="D29" s="110" t="s">
        <v>347</v>
      </c>
      <c r="E29" s="110"/>
      <c r="F29" s="110" t="s">
        <v>400</v>
      </c>
    </row>
    <row r="30" spans="1:6" ht="31.5">
      <c r="A30" s="108">
        <v>23</v>
      </c>
      <c r="B30" s="109" t="s">
        <v>200</v>
      </c>
      <c r="C30" s="110" t="s">
        <v>377</v>
      </c>
      <c r="D30" s="110" t="s">
        <v>348</v>
      </c>
      <c r="E30" s="110"/>
      <c r="F30" s="110" t="s">
        <v>408</v>
      </c>
    </row>
    <row r="31" spans="1:6" ht="31.5">
      <c r="A31" s="108">
        <v>24</v>
      </c>
      <c r="B31" s="109" t="s">
        <v>201</v>
      </c>
      <c r="C31" s="110"/>
      <c r="D31" s="110" t="s">
        <v>349</v>
      </c>
      <c r="E31" s="110"/>
      <c r="F31" s="110" t="s">
        <v>408</v>
      </c>
    </row>
    <row r="32" spans="1:6" ht="31.5">
      <c r="A32" s="108">
        <v>25</v>
      </c>
      <c r="B32" s="109" t="s">
        <v>203</v>
      </c>
      <c r="C32" s="110" t="s">
        <v>378</v>
      </c>
      <c r="D32" s="110" t="s">
        <v>350</v>
      </c>
      <c r="E32" s="110"/>
      <c r="F32" s="110"/>
    </row>
    <row r="33" spans="1:6" ht="78.75">
      <c r="A33" s="108">
        <v>26</v>
      </c>
      <c r="B33" s="109" t="s">
        <v>205</v>
      </c>
      <c r="C33" s="110"/>
      <c r="D33" s="110" t="s">
        <v>426</v>
      </c>
      <c r="E33" s="110"/>
      <c r="F33" s="110" t="s">
        <v>427</v>
      </c>
    </row>
    <row r="34" spans="1:6" ht="15.75">
      <c r="A34" s="108">
        <v>27</v>
      </c>
      <c r="B34" s="14" t="s">
        <v>206</v>
      </c>
      <c r="C34" s="113"/>
      <c r="D34" s="110"/>
      <c r="E34" s="110"/>
      <c r="F34" s="110" t="s">
        <v>404</v>
      </c>
    </row>
    <row r="35" spans="1:6" ht="31.5">
      <c r="A35" s="108">
        <v>28</v>
      </c>
      <c r="B35" s="109" t="s">
        <v>208</v>
      </c>
      <c r="C35" s="110"/>
      <c r="D35" s="110" t="s">
        <v>351</v>
      </c>
      <c r="E35" s="110"/>
      <c r="F35" s="110" t="s">
        <v>400</v>
      </c>
    </row>
    <row r="36" spans="1:6" ht="31.5">
      <c r="A36" s="108">
        <v>29</v>
      </c>
      <c r="B36" s="109" t="s">
        <v>211</v>
      </c>
      <c r="C36" s="110"/>
      <c r="D36" s="110" t="s">
        <v>409</v>
      </c>
      <c r="E36" s="110"/>
      <c r="F36" s="110" t="s">
        <v>408</v>
      </c>
    </row>
    <row r="37" spans="1:6" ht="31.5">
      <c r="A37" s="108">
        <v>30</v>
      </c>
      <c r="B37" s="109" t="s">
        <v>213</v>
      </c>
      <c r="C37" s="110" t="s">
        <v>379</v>
      </c>
      <c r="D37" s="110" t="s">
        <v>352</v>
      </c>
      <c r="E37" s="110"/>
      <c r="F37" s="110"/>
    </row>
    <row r="38" spans="1:6" ht="94.5">
      <c r="A38" s="108">
        <v>31</v>
      </c>
      <c r="B38" s="109" t="s">
        <v>215</v>
      </c>
      <c r="C38" s="110"/>
      <c r="D38" s="110" t="s">
        <v>428</v>
      </c>
      <c r="E38" s="141"/>
      <c r="F38" s="110"/>
    </row>
    <row r="39" spans="1:10" ht="31.5">
      <c r="A39" s="108">
        <v>32</v>
      </c>
      <c r="B39" s="109" t="s">
        <v>217</v>
      </c>
      <c r="C39" s="110"/>
      <c r="D39" s="110" t="s">
        <v>410</v>
      </c>
      <c r="E39" s="110"/>
      <c r="F39" s="110" t="s">
        <v>408</v>
      </c>
      <c r="H39" s="123">
        <v>83360</v>
      </c>
      <c r="I39" s="123">
        <v>83360</v>
      </c>
      <c r="J39" s="124">
        <f>I39/H39</f>
        <v>1</v>
      </c>
    </row>
    <row r="40" spans="1:11" ht="15.75">
      <c r="A40" s="108">
        <v>33</v>
      </c>
      <c r="B40" s="109" t="s">
        <v>219</v>
      </c>
      <c r="C40" s="110"/>
      <c r="D40" s="110"/>
      <c r="E40" s="110"/>
      <c r="F40" s="110" t="s">
        <v>404</v>
      </c>
      <c r="G40" s="1">
        <v>83360</v>
      </c>
      <c r="H40" s="123">
        <v>131899</v>
      </c>
      <c r="I40" s="123">
        <v>125123</v>
      </c>
      <c r="J40" s="124">
        <f>I40/H40</f>
        <v>0.9486273588124247</v>
      </c>
      <c r="K40" s="125">
        <f>I40/I39</f>
        <v>1.5009956813819578</v>
      </c>
    </row>
    <row r="41" spans="1:10" ht="31.5">
      <c r="A41" s="108">
        <v>34</v>
      </c>
      <c r="B41" s="109" t="s">
        <v>221</v>
      </c>
      <c r="C41" s="110" t="s">
        <v>381</v>
      </c>
      <c r="D41" s="110" t="s">
        <v>353</v>
      </c>
      <c r="E41" s="110"/>
      <c r="F41" s="110" t="s">
        <v>408</v>
      </c>
      <c r="H41" s="123">
        <v>97898</v>
      </c>
      <c r="I41" s="123">
        <v>99745</v>
      </c>
      <c r="J41" s="124">
        <f>I41/H41</f>
        <v>1.0188665754152282</v>
      </c>
    </row>
    <row r="42" spans="1:10" ht="31.5">
      <c r="A42" s="108">
        <v>35</v>
      </c>
      <c r="B42" s="109" t="s">
        <v>222</v>
      </c>
      <c r="C42" s="110"/>
      <c r="D42" s="110" t="s">
        <v>354</v>
      </c>
      <c r="E42" s="110"/>
      <c r="F42" s="110"/>
      <c r="H42" s="123">
        <f>H40-H41</f>
        <v>34001</v>
      </c>
      <c r="I42" s="123">
        <f>I40-I41</f>
        <v>25378</v>
      </c>
      <c r="J42" s="124">
        <f>I42/H42</f>
        <v>0.7463898120643511</v>
      </c>
    </row>
    <row r="43" spans="1:6" ht="31.5">
      <c r="A43" s="108">
        <v>36</v>
      </c>
      <c r="B43" s="109" t="s">
        <v>223</v>
      </c>
      <c r="C43" s="110" t="s">
        <v>380</v>
      </c>
      <c r="D43" s="110" t="s">
        <v>355</v>
      </c>
      <c r="E43" s="110"/>
      <c r="F43" s="110"/>
    </row>
    <row r="44" spans="1:6" ht="15.75">
      <c r="A44" s="108">
        <v>37</v>
      </c>
      <c r="B44" s="109" t="s">
        <v>225</v>
      </c>
      <c r="C44" s="110"/>
      <c r="D44" s="110"/>
      <c r="E44" s="110"/>
      <c r="F44" s="110" t="s">
        <v>404</v>
      </c>
    </row>
    <row r="45" spans="1:10" ht="31.5">
      <c r="A45" s="108">
        <v>38</v>
      </c>
      <c r="B45" s="109" t="s">
        <v>228</v>
      </c>
      <c r="C45" s="110"/>
      <c r="D45" s="110" t="s">
        <v>356</v>
      </c>
      <c r="E45" s="110"/>
      <c r="F45" s="110"/>
      <c r="J45" s="123">
        <v>83360</v>
      </c>
    </row>
    <row r="46" spans="1:10" ht="47.25">
      <c r="A46" s="108">
        <v>39</v>
      </c>
      <c r="B46" s="109" t="s">
        <v>230</v>
      </c>
      <c r="C46" s="110"/>
      <c r="D46" s="110" t="s">
        <v>411</v>
      </c>
      <c r="E46" s="110"/>
      <c r="F46" s="110" t="s">
        <v>408</v>
      </c>
      <c r="J46" s="123" t="e">
        <f>#REF!/J45</f>
        <v>#REF!</v>
      </c>
    </row>
    <row r="47" spans="1:6" ht="31.5">
      <c r="A47" s="108">
        <v>40</v>
      </c>
      <c r="B47" s="109" t="s">
        <v>231</v>
      </c>
      <c r="C47" s="110"/>
      <c r="D47" s="110" t="s">
        <v>357</v>
      </c>
      <c r="E47" s="110"/>
      <c r="F47" s="110"/>
    </row>
    <row r="48" spans="1:6" ht="31.5">
      <c r="A48" s="108">
        <v>41</v>
      </c>
      <c r="B48" s="109" t="s">
        <v>233</v>
      </c>
      <c r="C48" s="110"/>
      <c r="D48" s="110" t="s">
        <v>358</v>
      </c>
      <c r="E48" s="110"/>
      <c r="F48" s="110"/>
    </row>
    <row r="49" spans="1:6" ht="31.5">
      <c r="A49" s="108">
        <v>42</v>
      </c>
      <c r="B49" s="109" t="s">
        <v>235</v>
      </c>
      <c r="C49" s="110"/>
      <c r="D49" s="110" t="s">
        <v>359</v>
      </c>
      <c r="E49" s="110"/>
      <c r="F49" s="110"/>
    </row>
    <row r="50" spans="1:6" ht="31.5">
      <c r="A50" s="108">
        <v>43</v>
      </c>
      <c r="B50" s="109" t="s">
        <v>237</v>
      </c>
      <c r="C50" s="110"/>
      <c r="D50" s="110" t="s">
        <v>412</v>
      </c>
      <c r="E50" s="110"/>
      <c r="F50" s="110" t="s">
        <v>408</v>
      </c>
    </row>
    <row r="51" spans="1:6" ht="47.25">
      <c r="A51" s="108">
        <v>44</v>
      </c>
      <c r="B51" s="97" t="s">
        <v>224</v>
      </c>
      <c r="C51" s="98"/>
      <c r="D51" s="99" t="s">
        <v>423</v>
      </c>
      <c r="E51" s="110"/>
      <c r="F51" s="110" t="s">
        <v>422</v>
      </c>
    </row>
    <row r="52" spans="1:6" ht="47.25">
      <c r="A52" s="108">
        <v>45</v>
      </c>
      <c r="B52" s="97" t="s">
        <v>296</v>
      </c>
      <c r="C52" s="98" t="s">
        <v>403</v>
      </c>
      <c r="D52" s="110" t="s">
        <v>360</v>
      </c>
      <c r="E52" s="110"/>
      <c r="F52" s="110" t="s">
        <v>400</v>
      </c>
    </row>
    <row r="53" spans="1:6" ht="31.5">
      <c r="A53" s="108">
        <v>46</v>
      </c>
      <c r="B53" s="97" t="s">
        <v>297</v>
      </c>
      <c r="C53" s="98"/>
      <c r="D53" s="110" t="s">
        <v>361</v>
      </c>
      <c r="E53" s="110"/>
      <c r="F53" s="110" t="s">
        <v>400</v>
      </c>
    </row>
    <row r="54" spans="1:6" ht="31.5">
      <c r="A54" s="108">
        <v>47</v>
      </c>
      <c r="B54" s="97" t="s">
        <v>226</v>
      </c>
      <c r="C54" s="98" t="s">
        <v>385</v>
      </c>
      <c r="D54" s="110"/>
      <c r="E54" s="110"/>
      <c r="F54" s="110" t="s">
        <v>404</v>
      </c>
    </row>
    <row r="55" spans="1:6" ht="15.75">
      <c r="A55" s="108">
        <v>48</v>
      </c>
      <c r="B55" s="97" t="s">
        <v>227</v>
      </c>
      <c r="C55" s="98"/>
      <c r="D55" s="110"/>
      <c r="E55" s="110"/>
      <c r="F55" s="110" t="s">
        <v>404</v>
      </c>
    </row>
    <row r="56" spans="1:6" ht="31.5">
      <c r="A56" s="108">
        <v>49</v>
      </c>
      <c r="B56" s="100" t="s">
        <v>229</v>
      </c>
      <c r="C56" s="101" t="s">
        <v>399</v>
      </c>
      <c r="D56" s="110" t="s">
        <v>372</v>
      </c>
      <c r="E56" s="110"/>
      <c r="F56" s="110"/>
    </row>
    <row r="57" spans="1:6" ht="15.75">
      <c r="A57" s="108">
        <v>50</v>
      </c>
      <c r="B57" s="100" t="s">
        <v>232</v>
      </c>
      <c r="C57" s="101"/>
      <c r="D57" s="110"/>
      <c r="E57" s="110"/>
      <c r="F57" s="110" t="s">
        <v>404</v>
      </c>
    </row>
    <row r="58" spans="1:6" ht="31.5">
      <c r="A58" s="108">
        <v>51</v>
      </c>
      <c r="B58" s="100" t="s">
        <v>234</v>
      </c>
      <c r="C58" s="101" t="s">
        <v>383</v>
      </c>
      <c r="D58" s="110" t="s">
        <v>373</v>
      </c>
      <c r="E58" s="110"/>
      <c r="F58" s="110"/>
    </row>
    <row r="59" spans="1:6" ht="31.5">
      <c r="A59" s="108">
        <v>52</v>
      </c>
      <c r="B59" s="100" t="s">
        <v>236</v>
      </c>
      <c r="C59" s="101" t="s">
        <v>401</v>
      </c>
      <c r="D59" s="110" t="s">
        <v>374</v>
      </c>
      <c r="E59" s="110"/>
      <c r="F59" s="110" t="s">
        <v>400</v>
      </c>
    </row>
    <row r="60" spans="1:6" ht="15.75">
      <c r="A60" s="118" t="s">
        <v>5</v>
      </c>
      <c r="B60" s="114" t="s">
        <v>207</v>
      </c>
      <c r="C60" s="115"/>
      <c r="D60" s="110"/>
      <c r="E60" s="110"/>
      <c r="F60" s="110"/>
    </row>
    <row r="61" spans="1:6" ht="31.5">
      <c r="A61" s="108">
        <v>1</v>
      </c>
      <c r="B61" s="116" t="s">
        <v>209</v>
      </c>
      <c r="C61" s="117" t="s">
        <v>394</v>
      </c>
      <c r="D61" s="110" t="s">
        <v>362</v>
      </c>
      <c r="E61" s="110"/>
      <c r="F61" s="110"/>
    </row>
    <row r="62" spans="1:6" ht="15.75">
      <c r="A62" s="108">
        <v>2</v>
      </c>
      <c r="B62" s="116" t="s">
        <v>210</v>
      </c>
      <c r="C62" s="117"/>
      <c r="D62" s="110"/>
      <c r="E62" s="110"/>
      <c r="F62" s="110" t="s">
        <v>404</v>
      </c>
    </row>
    <row r="63" spans="1:6" ht="31.5">
      <c r="A63" s="108">
        <v>3</v>
      </c>
      <c r="B63" s="116" t="s">
        <v>212</v>
      </c>
      <c r="C63" s="117"/>
      <c r="D63" s="110" t="s">
        <v>413</v>
      </c>
      <c r="E63" s="110"/>
      <c r="F63" s="110" t="s">
        <v>408</v>
      </c>
    </row>
    <row r="64" spans="1:6" ht="31.5">
      <c r="A64" s="108">
        <v>4</v>
      </c>
      <c r="B64" s="116" t="s">
        <v>214</v>
      </c>
      <c r="C64" s="117" t="s">
        <v>393</v>
      </c>
      <c r="D64" s="110" t="s">
        <v>363</v>
      </c>
      <c r="E64" s="110"/>
      <c r="F64" s="110"/>
    </row>
    <row r="65" spans="1:6" ht="47.25">
      <c r="A65" s="108">
        <v>5</v>
      </c>
      <c r="B65" s="116" t="s">
        <v>216</v>
      </c>
      <c r="C65" s="117"/>
      <c r="D65" s="117" t="s">
        <v>421</v>
      </c>
      <c r="E65" s="110"/>
      <c r="F65" s="110" t="s">
        <v>422</v>
      </c>
    </row>
    <row r="66" spans="1:6" ht="31.5">
      <c r="A66" s="108">
        <v>6</v>
      </c>
      <c r="B66" s="116" t="s">
        <v>218</v>
      </c>
      <c r="C66" s="117" t="s">
        <v>395</v>
      </c>
      <c r="D66" s="110" t="s">
        <v>364</v>
      </c>
      <c r="E66" s="110"/>
      <c r="F66" s="110"/>
    </row>
    <row r="67" spans="1:6" ht="31.5">
      <c r="A67" s="108">
        <v>7</v>
      </c>
      <c r="B67" s="116" t="s">
        <v>220</v>
      </c>
      <c r="C67" s="117" t="s">
        <v>396</v>
      </c>
      <c r="D67" s="110" t="s">
        <v>365</v>
      </c>
      <c r="E67" s="110"/>
      <c r="F67" s="110"/>
    </row>
    <row r="68" spans="1:6" ht="47.25">
      <c r="A68" s="108">
        <v>8</v>
      </c>
      <c r="B68" s="116" t="s">
        <v>425</v>
      </c>
      <c r="C68" s="117"/>
      <c r="D68" s="110" t="s">
        <v>424</v>
      </c>
      <c r="E68" s="110"/>
      <c r="F68" s="110" t="s">
        <v>422</v>
      </c>
    </row>
    <row r="69" spans="1:6" ht="15.75">
      <c r="A69" s="118" t="s">
        <v>35</v>
      </c>
      <c r="B69" s="114" t="s">
        <v>419</v>
      </c>
      <c r="C69" s="115"/>
      <c r="D69" s="110"/>
      <c r="E69" s="110"/>
      <c r="F69" s="110"/>
    </row>
    <row r="70" spans="1:6" ht="15.75">
      <c r="A70" s="108">
        <v>1</v>
      </c>
      <c r="B70" s="116" t="s">
        <v>180</v>
      </c>
      <c r="C70" s="117"/>
      <c r="D70" s="110"/>
      <c r="E70" s="110"/>
      <c r="F70" s="110"/>
    </row>
    <row r="71" spans="1:6" ht="31.5">
      <c r="A71" s="108">
        <v>2</v>
      </c>
      <c r="B71" s="116" t="s">
        <v>183</v>
      </c>
      <c r="C71" s="117" t="s">
        <v>382</v>
      </c>
      <c r="D71" s="110" t="s">
        <v>366</v>
      </c>
      <c r="E71" s="110"/>
      <c r="F71" s="110"/>
    </row>
    <row r="72" spans="1:6" ht="15.75">
      <c r="A72" s="108">
        <v>3</v>
      </c>
      <c r="B72" s="116" t="s">
        <v>285</v>
      </c>
      <c r="C72" s="117"/>
      <c r="D72" s="110"/>
      <c r="E72" s="110"/>
      <c r="F72" s="110" t="s">
        <v>404</v>
      </c>
    </row>
    <row r="73" spans="1:6" ht="31.5">
      <c r="A73" s="108">
        <v>4</v>
      </c>
      <c r="B73" s="116" t="s">
        <v>186</v>
      </c>
      <c r="C73" s="117"/>
      <c r="D73" s="110" t="s">
        <v>397</v>
      </c>
      <c r="E73" s="110"/>
      <c r="F73" s="110"/>
    </row>
    <row r="74" spans="1:6" ht="31.5">
      <c r="A74" s="108">
        <v>5</v>
      </c>
      <c r="B74" s="116" t="s">
        <v>188</v>
      </c>
      <c r="C74" s="117"/>
      <c r="D74" s="110" t="s">
        <v>367</v>
      </c>
      <c r="E74" s="110"/>
      <c r="F74" s="110"/>
    </row>
    <row r="75" spans="1:6" ht="31.5">
      <c r="A75" s="108">
        <v>6</v>
      </c>
      <c r="B75" s="116" t="s">
        <v>190</v>
      </c>
      <c r="C75" s="117" t="s">
        <v>386</v>
      </c>
      <c r="D75" s="110" t="s">
        <v>398</v>
      </c>
      <c r="E75" s="110"/>
      <c r="F75" s="110"/>
    </row>
    <row r="76" spans="1:6" ht="15.75">
      <c r="A76" s="108">
        <v>7</v>
      </c>
      <c r="B76" s="116" t="s">
        <v>192</v>
      </c>
      <c r="C76" s="117"/>
      <c r="D76" s="110"/>
      <c r="E76" s="110"/>
      <c r="F76" s="110" t="s">
        <v>404</v>
      </c>
    </row>
    <row r="77" spans="1:6" ht="15.75">
      <c r="A77" s="108">
        <v>8</v>
      </c>
      <c r="B77" s="116" t="s">
        <v>195</v>
      </c>
      <c r="C77" s="117"/>
      <c r="D77" s="110"/>
      <c r="E77" s="110"/>
      <c r="F77" s="110"/>
    </row>
    <row r="78" spans="1:6" ht="15.75">
      <c r="A78" s="108">
        <v>9</v>
      </c>
      <c r="B78" s="116" t="s">
        <v>322</v>
      </c>
      <c r="C78" s="117"/>
      <c r="D78" s="110"/>
      <c r="E78" s="110"/>
      <c r="F78" s="110" t="s">
        <v>404</v>
      </c>
    </row>
    <row r="79" spans="1:6" ht="15.75">
      <c r="A79" s="108">
        <v>10</v>
      </c>
      <c r="B79" s="116" t="s">
        <v>371</v>
      </c>
      <c r="C79" s="117"/>
      <c r="D79" s="110"/>
      <c r="E79" s="110"/>
      <c r="F79" s="110" t="s">
        <v>404</v>
      </c>
    </row>
    <row r="80" spans="1:6" ht="15.75">
      <c r="A80" s="108">
        <v>11</v>
      </c>
      <c r="B80" s="116" t="s">
        <v>276</v>
      </c>
      <c r="C80" s="117"/>
      <c r="D80" s="110"/>
      <c r="E80" s="110"/>
      <c r="F80" s="110" t="s">
        <v>404</v>
      </c>
    </row>
    <row r="81" spans="1:6" ht="31.5">
      <c r="A81" s="108">
        <v>12</v>
      </c>
      <c r="B81" s="116" t="s">
        <v>202</v>
      </c>
      <c r="C81" s="117"/>
      <c r="D81" s="110" t="s">
        <v>368</v>
      </c>
      <c r="E81" s="110"/>
      <c r="F81" s="110"/>
    </row>
    <row r="82" spans="1:6" ht="31.5">
      <c r="A82" s="108">
        <v>13</v>
      </c>
      <c r="B82" s="116" t="s">
        <v>204</v>
      </c>
      <c r="C82" s="117" t="s">
        <v>384</v>
      </c>
      <c r="D82" s="110"/>
      <c r="E82" s="110"/>
      <c r="F82" s="110"/>
    </row>
    <row r="83" spans="1:6" ht="15.75">
      <c r="A83" s="108">
        <v>14</v>
      </c>
      <c r="B83" s="116" t="s">
        <v>370</v>
      </c>
      <c r="C83" s="117"/>
      <c r="D83" s="110"/>
      <c r="E83" s="110"/>
      <c r="F83" s="110" t="s">
        <v>404</v>
      </c>
    </row>
    <row r="84" spans="1:6" ht="31.5">
      <c r="A84" s="108">
        <v>15</v>
      </c>
      <c r="B84" s="119" t="s">
        <v>274</v>
      </c>
      <c r="C84" s="120"/>
      <c r="D84" s="110" t="s">
        <v>369</v>
      </c>
      <c r="E84" s="110"/>
      <c r="F84" s="110"/>
    </row>
    <row r="85" spans="1:6" ht="15.75">
      <c r="A85" s="102"/>
      <c r="B85" s="103"/>
      <c r="C85" s="104"/>
      <c r="D85" s="104"/>
      <c r="E85" s="104"/>
      <c r="F85" s="104"/>
    </row>
  </sheetData>
  <sheetProtection/>
  <mergeCells count="3">
    <mergeCell ref="A2:F2"/>
    <mergeCell ref="A4:F4"/>
    <mergeCell ref="A3:F3"/>
  </mergeCells>
  <printOptions/>
  <pageMargins left="0.5118110236220472" right="0.11811023622047245" top="0.5118110236220472" bottom="0.5118110236220472" header="0.2362204724409449" footer="0.2362204724409449"/>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Tien DT</cp:lastModifiedBy>
  <cp:lastPrinted>2020-10-21T08:25:31Z</cp:lastPrinted>
  <dcterms:created xsi:type="dcterms:W3CDTF">2006-10-07T17:04:15Z</dcterms:created>
  <dcterms:modified xsi:type="dcterms:W3CDTF">2020-10-21T08:27:31Z</dcterms:modified>
  <cp:category/>
  <cp:version/>
  <cp:contentType/>
  <cp:contentStatus/>
</cp:coreProperties>
</file>